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'БР5'!$A$1:$I$56</definedName>
    <definedName name="_xlnm.Print_Area" localSheetId="2">'В3'!$B$1:$R$132</definedName>
    <definedName name="_xlnm.Print_Area" localSheetId="0">'Дох1'!$A$1:$G$117</definedName>
    <definedName name="_xlnm.Print_Area" localSheetId="5">'Прог6'!$B$1:$I$61</definedName>
    <definedName name="_xlnm.Print_Area" localSheetId="3">'Тр4'!$A$1:$AA$25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<sst xmlns="http://schemas.openxmlformats.org/spreadsheetml/2006/main" count="1032" uniqueCount="579">
  <si>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</si>
  <si>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</si>
  <si>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</si>
  <si>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</si>
  <si>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</si>
  <si>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</si>
  <si>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</si>
  <si>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</si>
  <si>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</si>
  <si>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</si>
  <si>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</si>
  <si>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</si>
  <si>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</si>
  <si>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</si>
  <si>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</si>
  <si>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</si>
  <si>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</si>
  <si>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</si>
  <si>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</si>
  <si>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</si>
  <si>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</si>
  <si>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</si>
  <si>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</si>
  <si>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</si>
  <si>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</si>
  <si>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</si>
  <si>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</si>
  <si>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</si>
  <si>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</si>
  <si>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</si>
  <si>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</si>
  <si>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</si>
  <si>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</si>
  <si>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</si>
  <si>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</si>
  <si>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</si>
  <si>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</si>
  <si>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</si>
  <si>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</si>
  <si>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</si>
  <si>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</si>
  <si>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</si>
  <si>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</si>
  <si>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</si>
  <si>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</si>
  <si>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</si>
  <si>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</si>
  <si>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</si>
  <si>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</si>
  <si>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</si>
  <si>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</si>
  <si>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</si>
  <si>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</si>
  <si>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</si>
  <si>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</si>
  <si>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</si>
  <si>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</si>
  <si>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</si>
  <si>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</si>
  <si>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</si>
  <si>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</si>
  <si>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</si>
  <si>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</si>
  <si>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</si>
  <si>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</si>
  <si>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</si>
  <si>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</si>
  <si>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</si>
  <si>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</si>
  <si>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</si>
  <si>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</si>
  <si>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</si>
  <si>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</si>
  <si>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</si>
  <si>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</si>
  <si>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</si>
  <si>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</si>
  <si>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</si>
  <si>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</si>
  <si>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</si>
  <si>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</si>
  <si>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</si>
  <si>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</si>
  <si>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</si>
  <si>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</si>
  <si>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</si>
  <si>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</si>
  <si>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</si>
  <si>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</si>
  <si>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</si>
  <si>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</si>
  <si>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</si>
  <si>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</si>
  <si>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</si>
  <si>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</si>
  <si>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</si>
  <si>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</si>
  <si>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</si>
  <si>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</si>
  <si>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</si>
  <si>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</si>
  <si>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</si>
  <si>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</si>
  <si>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</si>
  <si>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</si>
  <si>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</si>
  <si>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</si>
  <si>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</si>
  <si>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</si>
  <si>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</si>
  <si>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</si>
  <si>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</si>
  <si>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</si>
  <si>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</si>
  <si>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</si>
  <si>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</si>
  <si>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</si>
  <si>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</si>
  <si>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</si>
  <si>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</si>
  <si>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</si>
  <si>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</si>
  <si>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</si>
  <si>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</si>
  <si>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</si>
  <si>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</si>
  <si>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</si>
  <si>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</si>
  <si>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</si>
  <si>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</si>
  <si>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</si>
  <si>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</si>
  <si>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</si>
  <si>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</si>
  <si>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</si>
  <si>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</si>
  <si>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</si>
  <si>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</si>
  <si>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</si>
  <si>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</si>
  <si>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</si>
  <si>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</si>
  <si>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</si>
  <si>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</si>
  <si>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</si>
  <si>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</si>
  <si>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</si>
  <si>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</si>
  <si>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</si>
  <si>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</si>
  <si>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</si>
  <si>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</si>
  <si>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</si>
  <si>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</si>
  <si>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</si>
  <si>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</si>
  <si>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</si>
  <si>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</si>
  <si>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</si>
  <si>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</si>
  <si>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</si>
  <si>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</si>
  <si>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</si>
  <si>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</si>
  <si>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</si>
  <si>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</si>
  <si>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</si>
  <si>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</si>
  <si>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</si>
  <si>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</si>
  <si>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</si>
  <si>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</si>
  <si>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</si>
  <si>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</si>
  <si>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</si>
  <si>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</si>
  <si>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</si>
  <si>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</si>
  <si>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</si>
  <si>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</si>
  <si>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</si>
  <si>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</si>
  <si>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</si>
  <si>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</si>
  <si>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</si>
  <si>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</si>
  <si>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</si>
  <si>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</si>
  <si>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</si>
  <si>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</si>
  <si>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</si>
  <si>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</si>
  <si>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</si>
  <si>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</si>
  <si>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</si>
  <si>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</si>
  <si>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</si>
  <si>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</si>
  <si>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</si>
  <si>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</si>
  <si>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</si>
  <si>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</si>
  <si>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</si>
  <si>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</si>
  <si>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</si>
  <si>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</si>
  <si>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</si>
  <si>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</si>
  <si>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</si>
  <si>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</si>
  <si>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</si>
  <si>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</si>
  <si>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</si>
  <si>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</si>
  <si>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</si>
  <si>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</si>
  <si>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</si>
  <si>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</si>
  <si>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</si>
  <si>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</si>
  <si>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</si>
  <si>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</si>
  <si>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</si>
  <si>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</si>
  <si>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</si>
  <si>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</si>
  <si>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</si>
  <si>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</si>
  <si>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</si>
  <si>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</si>
  <si>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</si>
  <si>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</si>
  <si>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</si>
  <si>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</si>
  <si>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Субвенція з місцевого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</si>
  <si>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</si>
  <si>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</si>
  <si>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</si>
  <si>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</si>
  <si>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</si>
  <si>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</si>
  <si>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</si>
  <si>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</si>
  <si>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</si>
  <si>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</si>
  <si>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</si>
  <si>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</si>
  <si>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</si>
  <si>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</si>
  <si>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</si>
  <si>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</si>
  <si>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</si>
  <si>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</si>
  <si>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</si>
  <si>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</si>
  <si>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</si>
  <si>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</si>
  <si>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</si>
  <si>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</si>
  <si>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</si>
  <si>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</si>
  <si>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</si>
  <si>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</si>
  <si>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</si>
  <si>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</si>
  <si>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</si>
  <si>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</si>
  <si>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</si>
  <si>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</si>
  <si>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</si>
  <si>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</si>
  <si>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</si>
  <si>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</si>
  <si>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</si>
  <si>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</si>
  <si>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</si>
  <si>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</si>
  <si>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</si>
  <si>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</si>
  <si>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</si>
  <si>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</si>
  <si>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</si>
  <si>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</si>
  <si>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</si>
  <si>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</si>
  <si>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</si>
  <si>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</si>
  <si>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</si>
  <si>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</si>
  <si>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</si>
  <si>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</si>
  <si>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</si>
  <si>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</si>
  <si>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</si>
  <si>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</si>
  <si>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</si>
  <si>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</si>
  <si>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</si>
  <si>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</si>
  <si>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</si>
  <si>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</si>
  <si>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</si>
  <si>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</si>
  <si>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</si>
  <si>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</si>
  <si>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</si>
  <si>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</si>
  <si>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</si>
  <si>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</si>
  <si>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</si>
  <si>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</si>
  <si>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</si>
  <si>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</si>
  <si>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</si>
  <si>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</si>
  <si>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</si>
  <si>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</si>
  <si>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</si>
  <si>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</si>
  <si>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</si>
  <si>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</si>
  <si>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</si>
  <si>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</si>
  <si>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</si>
  <si>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>-227371</t>
  </si>
  <si>
    <t>0116080</t>
  </si>
  <si>
    <t>6080</t>
  </si>
  <si>
    <t>Реалізація державних та місцевих житлових програм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</si>
  <si>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</si>
  <si>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</si>
  <si>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</si>
  <si>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</si>
  <si>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Капітальні видатки (співфінансування з місцевого бюджету для субвенції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</si>
  <si>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>Капітальні видатки (субвенція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</si>
  <si>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</si>
  <si>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</si>
  <si>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</si>
  <si>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</si>
  <si>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</si>
  <si>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</si>
  <si>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</si>
  <si>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</si>
  <si>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</si>
  <si>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</si>
  <si>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</si>
  <si>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</si>
  <si>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</si>
  <si>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</si>
  <si>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</si>
  <si>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</si>
  <si>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</si>
  <si>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</si>
  <si>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</si>
  <si>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</si>
  <si>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</si>
  <si>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</si>
  <si>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</si>
  <si>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</si>
  <si>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</si>
  <si>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</si>
  <si>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</si>
  <si>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</si>
  <si>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</si>
  <si>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</si>
  <si>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</si>
  <si>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</si>
  <si>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</si>
  <si>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</si>
  <si>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</si>
  <si>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</si>
  <si>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</si>
  <si>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</si>
  <si>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</si>
  <si>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</si>
  <si>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</si>
  <si>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</si>
  <si>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</si>
  <si>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</si>
  <si>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</si>
  <si>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</si>
  <si>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</si>
  <si>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</si>
  <si>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</si>
  <si>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</si>
  <si>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</si>
  <si>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</si>
  <si>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</si>
  <si>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</si>
  <si>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</si>
  <si>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</si>
  <si>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</si>
  <si>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</si>
  <si>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</si>
  <si>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</si>
  <si>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</si>
  <si>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</si>
  <si>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</si>
  <si>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</si>
  <si>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</si>
  <si>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</si>
  <si>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</si>
  <si>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</si>
  <si>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</si>
  <si>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</si>
  <si>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</si>
  <si>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</si>
  <si>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</si>
  <si>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</si>
  <si>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</si>
  <si>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</si>
  <si>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</si>
  <si>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</si>
  <si>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</si>
  <si>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</si>
  <si>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</si>
  <si>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</si>
  <si>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</si>
  <si>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</si>
  <si>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</si>
  <si>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</si>
  <si>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</si>
  <si>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</si>
  <si>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</si>
  <si>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</si>
  <si>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</si>
  <si>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</si>
  <si>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</si>
  <si>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</si>
  <si>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</si>
  <si>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</si>
  <si>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</si>
  <si>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</si>
  <si>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</si>
  <si>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</si>
  <si>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</si>
  <si>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</si>
  <si>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</si>
  <si>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</si>
  <si>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</si>
  <si>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</si>
  <si>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</si>
  <si>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</si>
  <si>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</si>
  <si>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</si>
  <si>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</si>
  <si>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</si>
  <si>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</si>
  <si>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</si>
  <si>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</si>
  <si>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</si>
  <si>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</si>
  <si>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</si>
  <si>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</si>
  <si>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</si>
  <si>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</si>
  <si>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</si>
  <si>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</si>
  <si>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</si>
  <si>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</si>
  <si>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</si>
  <si>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</si>
  <si>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</si>
  <si>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</si>
  <si>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</si>
  <si>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</si>
  <si>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</si>
  <si>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</si>
  <si>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</si>
  <si>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</si>
  <si>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</si>
  <si>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</si>
  <si>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</si>
  <si>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</si>
  <si>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</si>
  <si>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</si>
  <si>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</si>
  <si>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</si>
  <si>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</si>
  <si>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</si>
  <si>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</si>
  <si>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</si>
  <si>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</si>
  <si>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</si>
  <si>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</si>
  <si>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</si>
  <si>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</si>
  <si>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</si>
  <si>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</si>
  <si>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</si>
  <si>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</si>
  <si>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</si>
  <si>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</si>
  <si>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</si>
  <si>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</si>
  <si>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</si>
  <si>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</si>
  <si>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</si>
  <si>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</si>
  <si>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</si>
  <si>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</si>
  <si>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</si>
  <si>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</si>
  <si>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</si>
  <si>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</si>
  <si>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</si>
  <si>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</si>
  <si>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</si>
  <si>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</si>
  <si>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</si>
  <si>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</si>
  <si>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</si>
  <si>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</si>
  <si>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</si>
  <si>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</si>
  <si>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</si>
  <si>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</si>
  <si>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</si>
  <si>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</si>
  <si>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</si>
  <si>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</si>
  <si>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</si>
  <si>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</si>
  <si>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</si>
  <si>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</si>
  <si>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</si>
  <si>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</si>
  <si>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</si>
  <si>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</si>
  <si>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</si>
  <si>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</si>
  <si>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</si>
  <si>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</si>
  <si>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</si>
  <si>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</si>
  <si>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</si>
  <si>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</si>
  <si>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</si>
  <si>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</si>
  <si>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</si>
  <si>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</si>
  <si>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</si>
  <si>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</si>
  <si>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</si>
  <si>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</si>
  <si>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</si>
  <si>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</si>
  <si>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</si>
  <si>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</si>
  <si>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</si>
  <si>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</si>
  <si>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</si>
  <si>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</si>
  <si>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</si>
  <si>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</si>
  <si>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</si>
  <si>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</si>
  <si>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</si>
  <si>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</si>
  <si>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</si>
  <si>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</si>
  <si>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</si>
  <si>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</si>
  <si>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</si>
  <si>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</si>
  <si>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</si>
  <si>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</si>
  <si>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</si>
  <si>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</si>
  <si>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</si>
  <si>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</si>
  <si>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</si>
  <si>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</si>
  <si>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</si>
  <si>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 xml:space="preserve">Додаток № 6                                                                                                                 до рішення тридцять дев'ятої позачергової сесії                                                                     міської ради VІІ скликання                                                                        04грудня 2018 року № 723            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</si>
  <si>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r>
      <t xml:space="preserve">Додаток № 5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дев'ятої позачергової сесії                                                                 міської ради VІІ скликанння                                                                   04 грудня 2018 року  № 723            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</si>
  <si>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4                                                                                                                                                                                             до рішення тридцять дев'ятої позачергової сесії міської ради   VІІ скликання                                                                                       04 грудня 2018 року № 723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</si>
  <si>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t xml:space="preserve">Додаток № 3                                                                                                                    до рішення тридцять дев'ятої позачергової сесії                                                                              міської ради VІІ скликання                                                                                  04 грудня  2018 року  № 723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</si>
  <si>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>Додаток № 2                                                                                                      до рішення тридцять дев'ятої  позачергової сесії    міської ради VІІ скликання                                                                         04 грудня 2018 року № 723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</si>
  <si>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>Додаток № 1                                                                                                до рішення тридцять дев’ятої позачергової сесії                                              міської ради VІІ скликання                                                                                       04 грудня 2018 року № 723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</si>
</sst>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4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3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3" t="s">
        <v>578</v>
      </c>
      <c r="F2" s="573"/>
      <c r="G2" s="573"/>
    </row>
    <row r="3" spans="5:7" ht="18.75" customHeight="1">
      <c r="E3" s="573"/>
      <c r="F3" s="573"/>
      <c r="G3" s="573"/>
    </row>
    <row r="4" spans="5:7" ht="79.5" customHeight="1">
      <c r="E4" s="573"/>
      <c r="F4" s="573"/>
      <c r="G4" s="573"/>
    </row>
    <row r="5" spans="1:6" ht="68.25" customHeight="1">
      <c r="A5" s="583" t="s">
        <v>190</v>
      </c>
      <c r="B5" s="583"/>
      <c r="C5" s="583"/>
      <c r="D5" s="583"/>
      <c r="E5" s="583"/>
      <c r="F5" s="583"/>
    </row>
    <row r="6" spans="2:6" ht="18">
      <c r="B6" s="36"/>
      <c r="C6" s="36"/>
      <c r="F6" s="32"/>
    </row>
    <row r="7" spans="1:6" s="5" customFormat="1" ht="20.25" customHeight="1">
      <c r="A7" s="574" t="s">
        <v>427</v>
      </c>
      <c r="B7" s="576" t="s">
        <v>497</v>
      </c>
      <c r="C7" s="576" t="s">
        <v>498</v>
      </c>
      <c r="D7" s="578" t="s">
        <v>391</v>
      </c>
      <c r="E7" s="580" t="s">
        <v>392</v>
      </c>
      <c r="F7" s="581"/>
    </row>
    <row r="8" spans="1:6" s="5" customFormat="1" ht="51.75" customHeight="1">
      <c r="A8" s="575"/>
      <c r="B8" s="577"/>
      <c r="C8" s="582"/>
      <c r="D8" s="579"/>
      <c r="E8" s="33" t="s">
        <v>393</v>
      </c>
      <c r="F8" s="34" t="s">
        <v>408</v>
      </c>
    </row>
    <row r="9" spans="1:6" s="19" customFormat="1" ht="22.5" customHeight="1">
      <c r="A9" s="18">
        <v>1</v>
      </c>
      <c r="B9" s="37">
        <v>2</v>
      </c>
      <c r="C9" s="37" t="s">
        <v>499</v>
      </c>
      <c r="D9" s="18" t="s">
        <v>500</v>
      </c>
      <c r="E9" s="18" t="s">
        <v>501</v>
      </c>
      <c r="F9" s="18" t="s">
        <v>502</v>
      </c>
    </row>
    <row r="10" spans="1:6" s="24" customFormat="1" ht="18" customHeight="1">
      <c r="A10" s="20">
        <v>10000000</v>
      </c>
      <c r="B10" s="38" t="s">
        <v>394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395</v>
      </c>
      <c r="C11" s="224">
        <f aca="true" t="shared" si="0" ref="C11:C105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448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516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518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504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519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520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396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450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515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466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232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492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493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494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495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494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489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485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486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503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487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521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491</v>
      </c>
      <c r="C34" s="528">
        <f>SUM(E34,D34)</f>
        <v>441900</v>
      </c>
      <c r="D34" s="525">
        <v>441900</v>
      </c>
      <c r="E34" s="525" t="s">
        <v>523</v>
      </c>
      <c r="F34" s="215"/>
    </row>
    <row r="35" spans="1:6" s="44" customFormat="1" ht="18.75">
      <c r="A35" s="10">
        <v>18010500</v>
      </c>
      <c r="B35" s="41" t="s">
        <v>428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429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444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445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488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449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452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453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454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455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456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505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459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460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461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479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480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397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398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508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403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409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399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451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481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517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464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509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465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426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400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401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446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402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403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403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198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522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514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404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407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513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457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496</v>
      </c>
      <c r="C78" s="528">
        <f t="shared" si="0"/>
        <v>0</v>
      </c>
      <c r="D78" s="225"/>
      <c r="E78" s="226">
        <f>E734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458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447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410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85</v>
      </c>
      <c r="C82" s="224">
        <f t="shared" si="0"/>
        <v>81504650</v>
      </c>
      <c r="D82" s="225">
        <f>D83</f>
        <v>81504650</v>
      </c>
      <c r="E82" s="225"/>
      <c r="F82" s="225"/>
    </row>
    <row r="83" spans="1:6" s="5" customFormat="1" ht="18" customHeight="1">
      <c r="A83" s="11">
        <v>41000000</v>
      </c>
      <c r="B83" s="454" t="s">
        <v>86</v>
      </c>
      <c r="C83" s="224">
        <f t="shared" si="0"/>
        <v>81504650</v>
      </c>
      <c r="D83" s="225">
        <f>D84+D86+D93+D90</f>
        <v>81504650</v>
      </c>
      <c r="E83" s="225"/>
      <c r="F83" s="223"/>
    </row>
    <row r="84" spans="1:6" ht="18" customHeight="1">
      <c r="A84" s="11">
        <v>41020000</v>
      </c>
      <c r="B84" s="454" t="s">
        <v>87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483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88</v>
      </c>
      <c r="C86" s="224">
        <f t="shared" si="0"/>
        <v>12105600</v>
      </c>
      <c r="D86" s="225">
        <f>SUM(D87,D89)</f>
        <v>12105600</v>
      </c>
      <c r="E86" s="225"/>
      <c r="F86" s="229"/>
    </row>
    <row r="87" spans="1:6" ht="18" customHeight="1">
      <c r="A87" s="455">
        <v>41033900</v>
      </c>
      <c r="B87" s="456" t="s">
        <v>484</v>
      </c>
      <c r="C87" s="529">
        <f>SUM(D87,E87)</f>
        <v>11217600</v>
      </c>
      <c r="D87" s="525">
        <v>11217600</v>
      </c>
      <c r="E87" s="225"/>
      <c r="F87" s="229"/>
    </row>
    <row r="88" spans="1:6" ht="3" customHeight="1">
      <c r="A88" s="455"/>
      <c r="B88" s="452"/>
      <c r="C88" s="529"/>
      <c r="D88" s="525"/>
      <c r="E88" s="225"/>
      <c r="F88" s="229"/>
    </row>
    <row r="89" spans="1:6" ht="46.5" customHeight="1">
      <c r="A89" s="543">
        <v>41034500</v>
      </c>
      <c r="B89" s="543" t="s">
        <v>194</v>
      </c>
      <c r="C89" s="529">
        <f>SUM(D89,E89)</f>
        <v>888000</v>
      </c>
      <c r="D89" s="525">
        <v>888000</v>
      </c>
      <c r="E89" s="225"/>
      <c r="F89" s="229"/>
    </row>
    <row r="90" spans="1:6" ht="18" customHeight="1">
      <c r="A90" s="515">
        <v>41040000</v>
      </c>
      <c r="B90" s="454" t="s">
        <v>340</v>
      </c>
      <c r="C90" s="224">
        <f>SUM(D90,E90)</f>
        <v>2930200</v>
      </c>
      <c r="D90" s="531">
        <f>D91+D92</f>
        <v>2930200</v>
      </c>
      <c r="E90" s="225"/>
      <c r="F90" s="229"/>
    </row>
    <row r="91" spans="1:6" ht="65.25" customHeight="1">
      <c r="A91" s="455">
        <v>41040200</v>
      </c>
      <c r="B91" s="452" t="s">
        <v>341</v>
      </c>
      <c r="C91" s="529">
        <v>2736200</v>
      </c>
      <c r="D91" s="525">
        <v>2736200</v>
      </c>
      <c r="E91" s="225"/>
      <c r="F91" s="229"/>
    </row>
    <row r="92" spans="1:6" ht="24" customHeight="1">
      <c r="A92" s="455">
        <v>41040400</v>
      </c>
      <c r="B92" s="452" t="s">
        <v>91</v>
      </c>
      <c r="C92" s="529">
        <v>194000</v>
      </c>
      <c r="D92" s="525">
        <v>194000</v>
      </c>
      <c r="E92" s="225"/>
      <c r="F92" s="229"/>
    </row>
    <row r="93" spans="1:6" ht="18" customHeight="1">
      <c r="A93" s="516">
        <v>41050000</v>
      </c>
      <c r="B93" s="457" t="s">
        <v>89</v>
      </c>
      <c r="C93" s="224">
        <f>SUM(D93,E93)</f>
        <v>66337350</v>
      </c>
      <c r="D93" s="225">
        <f>SUM(D94:D105)</f>
        <v>66337350</v>
      </c>
      <c r="E93" s="225"/>
      <c r="F93" s="229"/>
    </row>
    <row r="94" spans="1:6" s="6" customFormat="1" ht="110.25">
      <c r="A94" s="514">
        <v>41050100</v>
      </c>
      <c r="B94" s="452" t="s">
        <v>95</v>
      </c>
      <c r="C94" s="529">
        <f t="shared" si="0"/>
        <v>44381400</v>
      </c>
      <c r="D94" s="525">
        <v>44381400</v>
      </c>
      <c r="E94" s="525"/>
      <c r="F94" s="219"/>
    </row>
    <row r="95" spans="1:6" s="6" customFormat="1" ht="140.25" customHeight="1" hidden="1">
      <c r="A95" s="7">
        <v>41030700</v>
      </c>
      <c r="B95" s="4" t="s">
        <v>417</v>
      </c>
      <c r="C95" s="529">
        <f t="shared" si="0"/>
        <v>0</v>
      </c>
      <c r="D95" s="525"/>
      <c r="E95" s="525"/>
      <c r="F95" s="219"/>
    </row>
    <row r="96" spans="1:6" s="6" customFormat="1" ht="69.75" customHeight="1">
      <c r="A96" s="453">
        <v>41050200</v>
      </c>
      <c r="B96" s="452" t="s">
        <v>90</v>
      </c>
      <c r="C96" s="529">
        <f t="shared" si="0"/>
        <v>1415400</v>
      </c>
      <c r="D96" s="525">
        <v>1415400</v>
      </c>
      <c r="E96" s="525"/>
      <c r="F96" s="219"/>
    </row>
    <row r="97" spans="1:6" s="6" customFormat="1" ht="78.75">
      <c r="A97" s="453">
        <v>41050300</v>
      </c>
      <c r="B97" s="452" t="s">
        <v>92</v>
      </c>
      <c r="C97" s="529">
        <f>SUM(D97:E97)</f>
        <v>16828000</v>
      </c>
      <c r="D97" s="525">
        <v>16828000</v>
      </c>
      <c r="E97" s="525" t="s">
        <v>523</v>
      </c>
      <c r="F97" s="219"/>
    </row>
    <row r="98" spans="1:6" s="6" customFormat="1" ht="62.25" customHeight="1" hidden="1">
      <c r="A98" s="7">
        <v>41031900</v>
      </c>
      <c r="B98" s="4" t="s">
        <v>422</v>
      </c>
      <c r="C98" s="529">
        <f t="shared" si="0"/>
        <v>0</v>
      </c>
      <c r="D98" s="525"/>
      <c r="E98" s="525"/>
      <c r="F98" s="219"/>
    </row>
    <row r="99" spans="1:6" s="6" customFormat="1" ht="47.25" hidden="1">
      <c r="A99" s="7">
        <v>41034500</v>
      </c>
      <c r="B99" s="4" t="s">
        <v>482</v>
      </c>
      <c r="C99" s="529">
        <f t="shared" si="0"/>
        <v>0</v>
      </c>
      <c r="D99" s="525"/>
      <c r="E99" s="525"/>
      <c r="F99" s="219"/>
    </row>
    <row r="100" spans="1:6" s="6" customFormat="1" ht="78.75">
      <c r="A100" s="453">
        <v>41050700</v>
      </c>
      <c r="B100" s="452" t="s">
        <v>93</v>
      </c>
      <c r="C100" s="529">
        <f>SUM(D100,E100)</f>
        <v>947100</v>
      </c>
      <c r="D100" s="525">
        <v>947100</v>
      </c>
      <c r="E100" s="525"/>
      <c r="F100" s="219"/>
    </row>
    <row r="101" spans="1:6" s="6" customFormat="1" ht="41.25" customHeight="1">
      <c r="A101" s="453">
        <v>41051100</v>
      </c>
      <c r="B101" s="452" t="s">
        <v>490</v>
      </c>
      <c r="C101" s="529">
        <f>SUM(D101,E101)</f>
        <v>777848</v>
      </c>
      <c r="D101" s="525">
        <v>777848</v>
      </c>
      <c r="E101" s="525"/>
      <c r="F101" s="219"/>
    </row>
    <row r="102" spans="1:6" s="6" customFormat="1" ht="45.75" customHeight="1">
      <c r="A102" s="453">
        <v>41051200</v>
      </c>
      <c r="B102" s="452" t="s">
        <v>339</v>
      </c>
      <c r="C102" s="529">
        <f>SUM(D102,E102)</f>
        <v>343365</v>
      </c>
      <c r="D102" s="525">
        <v>343365</v>
      </c>
      <c r="E102" s="525"/>
      <c r="F102" s="219"/>
    </row>
    <row r="103" spans="1:6" s="6" customFormat="1" ht="45.75" customHeight="1">
      <c r="A103" s="453">
        <v>41051400</v>
      </c>
      <c r="B103" s="452" t="s">
        <v>302</v>
      </c>
      <c r="C103" s="529">
        <f>SUM(D103,E103)</f>
        <v>361557</v>
      </c>
      <c r="D103" s="525">
        <v>361557</v>
      </c>
      <c r="E103" s="525"/>
      <c r="F103" s="219"/>
    </row>
    <row r="104" spans="1:6" s="6" customFormat="1" ht="76.5" customHeight="1">
      <c r="A104" s="453">
        <v>41050900</v>
      </c>
      <c r="B104" s="452" t="s">
        <v>234</v>
      </c>
      <c r="C104" s="529">
        <f>SUM(D104,E104)</f>
        <v>1092080</v>
      </c>
      <c r="D104" s="525">
        <v>1092080</v>
      </c>
      <c r="E104" s="525"/>
      <c r="F104" s="219"/>
    </row>
    <row r="105" spans="1:6" s="6" customFormat="1" ht="18.75">
      <c r="A105" s="453">
        <v>41053900</v>
      </c>
      <c r="B105" s="452" t="s">
        <v>103</v>
      </c>
      <c r="C105" s="529">
        <f t="shared" si="0"/>
        <v>190600</v>
      </c>
      <c r="D105" s="532">
        <v>190600</v>
      </c>
      <c r="E105" s="533"/>
      <c r="F105" s="219"/>
    </row>
    <row r="106" spans="1:6" ht="63" hidden="1">
      <c r="A106" s="9">
        <v>41036000</v>
      </c>
      <c r="B106" s="47" t="s">
        <v>423</v>
      </c>
      <c r="C106" s="224">
        <f aca="true" t="shared" si="1" ref="C106:C113">D106+E106</f>
        <v>0</v>
      </c>
      <c r="D106" s="226"/>
      <c r="E106" s="534"/>
      <c r="F106" s="220"/>
    </row>
    <row r="107" spans="1:6" ht="62.25" customHeight="1" hidden="1">
      <c r="A107" s="9">
        <v>41036300</v>
      </c>
      <c r="B107" s="451" t="s">
        <v>418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41037000</v>
      </c>
      <c r="B108" s="47" t="s">
        <v>419</v>
      </c>
      <c r="C108" s="224">
        <f t="shared" si="1"/>
        <v>0</v>
      </c>
      <c r="D108" s="226"/>
      <c r="E108" s="534"/>
      <c r="F108" s="220"/>
    </row>
    <row r="109" spans="1:6" ht="62.25" customHeight="1" hidden="1">
      <c r="A109" s="9">
        <v>41038000</v>
      </c>
      <c r="B109" s="451" t="s">
        <v>420</v>
      </c>
      <c r="C109" s="224">
        <f t="shared" si="1"/>
        <v>0</v>
      </c>
      <c r="D109" s="226"/>
      <c r="E109" s="534"/>
      <c r="F109" s="220"/>
    </row>
    <row r="110" spans="1:6" ht="62.25" customHeight="1" hidden="1">
      <c r="A110" s="9">
        <v>41038200</v>
      </c>
      <c r="B110" s="47" t="s">
        <v>425</v>
      </c>
      <c r="C110" s="224">
        <f t="shared" si="1"/>
        <v>0</v>
      </c>
      <c r="D110" s="226"/>
      <c r="E110" s="534"/>
      <c r="F110" s="220"/>
    </row>
    <row r="111" spans="1:6" s="5" customFormat="1" ht="15" customHeight="1" hidden="1">
      <c r="A111" s="22">
        <v>43000000</v>
      </c>
      <c r="B111" s="16" t="s">
        <v>424</v>
      </c>
      <c r="C111" s="224">
        <f t="shared" si="1"/>
        <v>0</v>
      </c>
      <c r="D111" s="225"/>
      <c r="E111" s="225">
        <f>E112</f>
        <v>0</v>
      </c>
      <c r="F111" s="223">
        <f>F112</f>
        <v>0</v>
      </c>
    </row>
    <row r="112" spans="1:6" ht="31.5" hidden="1">
      <c r="A112" s="9">
        <v>43010000</v>
      </c>
      <c r="B112" s="21" t="s">
        <v>405</v>
      </c>
      <c r="C112" s="224">
        <f t="shared" si="1"/>
        <v>0</v>
      </c>
      <c r="D112" s="226"/>
      <c r="E112" s="226">
        <v>0</v>
      </c>
      <c r="F112" s="220">
        <f>E112</f>
        <v>0</v>
      </c>
    </row>
    <row r="113" spans="1:6" s="29" customFormat="1" ht="18" customHeight="1">
      <c r="A113" s="26"/>
      <c r="B113" s="39" t="s">
        <v>406</v>
      </c>
      <c r="C113" s="368">
        <f t="shared" si="1"/>
        <v>128704150</v>
      </c>
      <c r="D113" s="369">
        <f>D81+D82</f>
        <v>128091850</v>
      </c>
      <c r="E113" s="369">
        <f>E81+E82</f>
        <v>612300</v>
      </c>
      <c r="F113" s="369">
        <f>F81</f>
        <v>50000</v>
      </c>
    </row>
    <row r="114" spans="1:6" ht="15.75" customHeight="1">
      <c r="A114" s="12"/>
      <c r="B114" s="40"/>
      <c r="C114" s="40"/>
      <c r="D114" s="61" t="s">
        <v>523</v>
      </c>
      <c r="E114" s="61"/>
      <c r="F114" s="61"/>
    </row>
    <row r="115" spans="1:6" ht="15.75" customHeight="1">
      <c r="A115" s="12"/>
      <c r="B115" s="40"/>
      <c r="C115" s="40"/>
      <c r="D115" s="61" t="s">
        <v>523</v>
      </c>
      <c r="E115" s="62"/>
      <c r="F115" s="61"/>
    </row>
    <row r="116" spans="1:6" ht="16.5" customHeight="1">
      <c r="A116" s="13"/>
      <c r="B116" s="17" t="s">
        <v>539</v>
      </c>
      <c r="C116" s="17"/>
      <c r="D116" s="61"/>
      <c r="E116" s="31" t="s">
        <v>155</v>
      </c>
      <c r="F116" s="61"/>
    </row>
    <row r="117" spans="1:6" ht="18.75">
      <c r="A117" s="15"/>
      <c r="B117" s="43"/>
      <c r="C117" s="43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1:6" ht="12.75">
      <c r="A128" s="63"/>
      <c r="B128" s="64"/>
      <c r="C128" s="64"/>
      <c r="D128" s="61"/>
      <c r="E128" s="61"/>
      <c r="F128" s="61"/>
    </row>
    <row r="129" spans="1:6" ht="12.75">
      <c r="A129" s="63"/>
      <c r="B129" s="64"/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  <row r="144" spans="3:6" ht="12.75">
      <c r="C144" s="64"/>
      <c r="D144" s="61"/>
      <c r="E144" s="61"/>
      <c r="F144" s="61"/>
    </row>
    <row r="145" spans="3:6" ht="12.75">
      <c r="C145" s="64"/>
      <c r="D145" s="61"/>
      <c r="E145" s="61"/>
      <c r="F14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7" t="s">
        <v>577</v>
      </c>
      <c r="F1" s="587"/>
      <c r="G1" s="587"/>
      <c r="H1" s="66"/>
    </row>
    <row r="2" spans="1:6" ht="59.25" customHeight="1">
      <c r="A2" s="589" t="s">
        <v>191</v>
      </c>
      <c r="B2" s="589"/>
      <c r="C2" s="589"/>
      <c r="D2" s="589"/>
      <c r="E2" s="589"/>
      <c r="F2" s="589"/>
    </row>
    <row r="3" ht="12.75">
      <c r="F3" s="67" t="s">
        <v>524</v>
      </c>
    </row>
    <row r="4" spans="1:6" ht="18">
      <c r="A4" s="586" t="s">
        <v>525</v>
      </c>
      <c r="B4" s="586" t="s">
        <v>526</v>
      </c>
      <c r="C4" s="586" t="s">
        <v>391</v>
      </c>
      <c r="D4" s="586" t="s">
        <v>392</v>
      </c>
      <c r="E4" s="586"/>
      <c r="F4" s="588" t="s">
        <v>393</v>
      </c>
    </row>
    <row r="5" spans="1:6" ht="12.75">
      <c r="A5" s="586"/>
      <c r="B5" s="586"/>
      <c r="C5" s="586"/>
      <c r="D5" s="586" t="s">
        <v>393</v>
      </c>
      <c r="E5" s="586" t="s">
        <v>527</v>
      </c>
      <c r="F5" s="586"/>
    </row>
    <row r="6" spans="1:6" ht="23.25" customHeight="1">
      <c r="A6" s="586"/>
      <c r="B6" s="586"/>
      <c r="C6" s="586"/>
      <c r="D6" s="586"/>
      <c r="E6" s="586"/>
      <c r="F6" s="586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529</v>
      </c>
      <c r="C8" s="73" t="s">
        <v>530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531</v>
      </c>
      <c r="C9" s="73" t="s">
        <v>530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532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533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534</v>
      </c>
      <c r="C12" s="73" t="s">
        <v>530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529</v>
      </c>
      <c r="C13" s="73" t="s">
        <v>324</v>
      </c>
      <c r="D13" s="74">
        <v>5626472</v>
      </c>
      <c r="E13" s="74">
        <v>5570262</v>
      </c>
      <c r="F13" s="75">
        <f t="shared" si="0"/>
        <v>5399101</v>
      </c>
    </row>
    <row r="14" spans="1:6" s="76" customFormat="1" ht="36" customHeight="1">
      <c r="A14" s="71">
        <v>208000</v>
      </c>
      <c r="B14" s="72" t="s">
        <v>531</v>
      </c>
      <c r="C14" s="73" t="s">
        <v>324</v>
      </c>
      <c r="D14" s="74">
        <v>5626472</v>
      </c>
      <c r="E14" s="74">
        <v>5570262</v>
      </c>
      <c r="F14" s="75">
        <f t="shared" si="0"/>
        <v>5399101</v>
      </c>
    </row>
    <row r="15" spans="1:6" s="76" customFormat="1" ht="36" customHeight="1">
      <c r="A15" s="77">
        <v>208100</v>
      </c>
      <c r="B15" s="78" t="s">
        <v>532</v>
      </c>
      <c r="C15" s="79">
        <v>3417449</v>
      </c>
      <c r="D15" s="79">
        <v>1981652</v>
      </c>
      <c r="E15" s="79">
        <v>1925442</v>
      </c>
      <c r="F15" s="80">
        <f t="shared" si="0"/>
        <v>5399101</v>
      </c>
    </row>
    <row r="16" spans="1:6" s="76" customFormat="1" ht="63" customHeight="1">
      <c r="A16" s="77">
        <v>208400</v>
      </c>
      <c r="B16" s="78" t="s">
        <v>533</v>
      </c>
      <c r="C16" s="79">
        <v>-3644820</v>
      </c>
      <c r="D16" s="79">
        <v>3644820</v>
      </c>
      <c r="E16" s="79">
        <v>3644820</v>
      </c>
      <c r="F16" s="80">
        <f t="shared" si="0"/>
        <v>0</v>
      </c>
    </row>
    <row r="17" spans="1:6" s="76" customFormat="1" ht="36" customHeight="1">
      <c r="A17" s="71"/>
      <c r="B17" s="72" t="s">
        <v>534</v>
      </c>
      <c r="C17" s="73" t="s">
        <v>324</v>
      </c>
      <c r="D17" s="74">
        <v>5626472</v>
      </c>
      <c r="E17" s="74">
        <v>5570262</v>
      </c>
      <c r="F17" s="75">
        <f t="shared" si="0"/>
        <v>5399101</v>
      </c>
    </row>
    <row r="18" spans="1:6" s="76" customFormat="1" ht="36" customHeight="1">
      <c r="A18" s="71">
        <v>600000</v>
      </c>
      <c r="B18" s="72" t="s">
        <v>535</v>
      </c>
      <c r="C18" s="73" t="s">
        <v>324</v>
      </c>
      <c r="D18" s="74">
        <v>5626472</v>
      </c>
      <c r="E18" s="74">
        <v>5570262</v>
      </c>
      <c r="F18" s="75">
        <f t="shared" si="0"/>
        <v>5399101</v>
      </c>
    </row>
    <row r="19" spans="1:6" s="76" customFormat="1" ht="36" customHeight="1">
      <c r="A19" s="71">
        <v>602000</v>
      </c>
      <c r="B19" s="72" t="s">
        <v>536</v>
      </c>
      <c r="C19" s="73" t="s">
        <v>324</v>
      </c>
      <c r="D19" s="74">
        <v>5626472</v>
      </c>
      <c r="E19" s="74">
        <v>5570262</v>
      </c>
      <c r="F19" s="75">
        <f t="shared" si="0"/>
        <v>5399101</v>
      </c>
    </row>
    <row r="20" spans="1:6" s="76" customFormat="1" ht="45.75" customHeight="1">
      <c r="A20" s="77">
        <v>602100</v>
      </c>
      <c r="B20" s="78" t="s">
        <v>532</v>
      </c>
      <c r="C20" s="79">
        <v>3417449</v>
      </c>
      <c r="D20" s="79">
        <v>1981652</v>
      </c>
      <c r="E20" s="79">
        <v>1925442</v>
      </c>
      <c r="F20" s="75">
        <f>C20+D20</f>
        <v>5399101</v>
      </c>
    </row>
    <row r="21" spans="1:6" s="76" customFormat="1" ht="51" customHeight="1">
      <c r="A21" s="81">
        <v>602400</v>
      </c>
      <c r="B21" s="78" t="s">
        <v>533</v>
      </c>
      <c r="C21" s="79">
        <v>-3644820</v>
      </c>
      <c r="D21" s="79">
        <v>3644820</v>
      </c>
      <c r="E21" s="79">
        <v>3644820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537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4" t="s">
        <v>538</v>
      </c>
      <c r="B23" s="585"/>
      <c r="C23" s="73" t="s">
        <v>416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4" t="s">
        <v>538</v>
      </c>
      <c r="B24" s="585"/>
      <c r="C24" s="73" t="s">
        <v>324</v>
      </c>
      <c r="D24" s="74">
        <v>5626472</v>
      </c>
      <c r="E24" s="74">
        <v>5570262</v>
      </c>
      <c r="F24" s="84">
        <f>C24+D24</f>
        <v>5399101</v>
      </c>
    </row>
    <row r="27" spans="2:4" ht="18.75">
      <c r="B27" s="85" t="s">
        <v>539</v>
      </c>
      <c r="C27" s="85" t="s">
        <v>523</v>
      </c>
      <c r="D27" s="85" t="s">
        <v>155</v>
      </c>
    </row>
    <row r="28" ht="12.75">
      <c r="B28" s="483" t="s">
        <v>523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Zeros="0" view="pageBreakPreview" zoomScale="56" zoomScaleNormal="70" zoomScaleSheetLayoutView="56" zoomScalePageLayoutView="0" workbookViewId="0" topLeftCell="A1">
      <pane xSplit="5" ySplit="7" topLeftCell="F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0" t="s">
        <v>576</v>
      </c>
      <c r="P1" s="590"/>
      <c r="Q1" s="590"/>
      <c r="R1" s="590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5"/>
      <c r="N2" s="595"/>
      <c r="O2" s="595"/>
      <c r="P2" s="595"/>
      <c r="Q2" s="595"/>
      <c r="R2" s="595"/>
    </row>
    <row r="3" spans="1:18" ht="49.5" customHeight="1">
      <c r="A3" s="90"/>
      <c r="B3" s="596" t="s">
        <v>199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91" t="s">
        <v>540</v>
      </c>
    </row>
    <row r="4" spans="1:18" ht="72" customHeight="1">
      <c r="A4" s="593"/>
      <c r="B4" s="594" t="s">
        <v>266</v>
      </c>
      <c r="C4" s="594" t="s">
        <v>261</v>
      </c>
      <c r="D4" s="598" t="s">
        <v>244</v>
      </c>
      <c r="E4" s="597" t="s">
        <v>547</v>
      </c>
      <c r="F4" s="592" t="s">
        <v>391</v>
      </c>
      <c r="G4" s="592"/>
      <c r="H4" s="592"/>
      <c r="I4" s="592"/>
      <c r="J4" s="592"/>
      <c r="K4" s="592" t="s">
        <v>548</v>
      </c>
      <c r="L4" s="592"/>
      <c r="M4" s="592"/>
      <c r="N4" s="592"/>
      <c r="O4" s="592"/>
      <c r="P4" s="592"/>
      <c r="Q4" s="592"/>
      <c r="R4" s="591" t="s">
        <v>498</v>
      </c>
    </row>
    <row r="5" spans="1:18" ht="21" customHeight="1">
      <c r="A5" s="593"/>
      <c r="B5" s="594"/>
      <c r="C5" s="594"/>
      <c r="D5" s="599"/>
      <c r="E5" s="597"/>
      <c r="F5" s="592" t="s">
        <v>498</v>
      </c>
      <c r="G5" s="592" t="s">
        <v>549</v>
      </c>
      <c r="H5" s="591" t="s">
        <v>550</v>
      </c>
      <c r="I5" s="591"/>
      <c r="J5" s="591" t="s">
        <v>551</v>
      </c>
      <c r="K5" s="592" t="s">
        <v>498</v>
      </c>
      <c r="L5" s="592" t="s">
        <v>549</v>
      </c>
      <c r="M5" s="591" t="s">
        <v>550</v>
      </c>
      <c r="N5" s="591"/>
      <c r="O5" s="591" t="s">
        <v>551</v>
      </c>
      <c r="P5" s="591" t="s">
        <v>550</v>
      </c>
      <c r="Q5" s="591"/>
      <c r="R5" s="591"/>
    </row>
    <row r="6" spans="1:18" ht="92.25" customHeight="1">
      <c r="A6" s="593"/>
      <c r="B6" s="594"/>
      <c r="C6" s="594"/>
      <c r="D6" s="600"/>
      <c r="E6" s="597"/>
      <c r="F6" s="592"/>
      <c r="G6" s="592"/>
      <c r="H6" s="92" t="s">
        <v>552</v>
      </c>
      <c r="I6" s="92" t="s">
        <v>553</v>
      </c>
      <c r="J6" s="591"/>
      <c r="K6" s="592"/>
      <c r="L6" s="592"/>
      <c r="M6" s="92" t="s">
        <v>552</v>
      </c>
      <c r="N6" s="92" t="s">
        <v>553</v>
      </c>
      <c r="O6" s="591"/>
      <c r="P6" s="93" t="s">
        <v>554</v>
      </c>
      <c r="Q6" s="94" t="s">
        <v>555</v>
      </c>
      <c r="R6" s="591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557</v>
      </c>
      <c r="C8" s="235"/>
      <c r="D8" s="235"/>
      <c r="E8" s="236" t="s">
        <v>556</v>
      </c>
      <c r="F8" s="237">
        <f>F9</f>
        <v>15063000</v>
      </c>
      <c r="G8" s="237">
        <f aca="true" t="shared" si="0" ref="G8:Q8">G9</f>
        <v>15063000</v>
      </c>
      <c r="H8" s="237">
        <f t="shared" si="0"/>
        <v>7462340</v>
      </c>
      <c r="I8" s="237">
        <f t="shared" si="0"/>
        <v>418000</v>
      </c>
      <c r="J8" s="237">
        <f t="shared" si="0"/>
        <v>0</v>
      </c>
      <c r="K8" s="237">
        <f t="shared" si="0"/>
        <v>3609581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3529381</v>
      </c>
      <c r="P8" s="237">
        <f t="shared" si="0"/>
        <v>3494171</v>
      </c>
      <c r="Q8" s="237">
        <f t="shared" si="0"/>
        <v>2181080</v>
      </c>
      <c r="R8" s="100">
        <f aca="true" t="shared" si="1" ref="R8:R51">F8+K8</f>
        <v>18672581</v>
      </c>
    </row>
    <row r="9" spans="1:18" s="106" customFormat="1" ht="19.5" customHeight="1">
      <c r="A9" s="102"/>
      <c r="B9" s="238" t="s">
        <v>267</v>
      </c>
      <c r="C9" s="238"/>
      <c r="D9" s="238"/>
      <c r="E9" s="251" t="s">
        <v>556</v>
      </c>
      <c r="F9" s="239">
        <f>F10+F13+F18+F23+F25+F30+F32+F34</f>
        <v>15063000</v>
      </c>
      <c r="G9" s="239">
        <f aca="true" t="shared" si="2" ref="G9:Q9">G10+G13+G18+G23+G25+G30+G32+G34</f>
        <v>15063000</v>
      </c>
      <c r="H9" s="239">
        <f t="shared" si="2"/>
        <v>7462340</v>
      </c>
      <c r="I9" s="239">
        <f t="shared" si="2"/>
        <v>418000</v>
      </c>
      <c r="J9" s="239">
        <f t="shared" si="2"/>
        <v>0</v>
      </c>
      <c r="K9" s="239">
        <f t="shared" si="2"/>
        <v>3609581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>O10+O13+O18+O23+O25+O30+O32+O34</f>
        <v>3529381</v>
      </c>
      <c r="P9" s="239">
        <f t="shared" si="2"/>
        <v>3494171</v>
      </c>
      <c r="Q9" s="239">
        <f t="shared" si="2"/>
        <v>2181080</v>
      </c>
      <c r="R9" s="234">
        <f t="shared" si="1"/>
        <v>18672581</v>
      </c>
    </row>
    <row r="10" spans="1:18" s="106" customFormat="1" ht="19.5" customHeight="1">
      <c r="A10" s="102"/>
      <c r="B10" s="230" t="s">
        <v>259</v>
      </c>
      <c r="C10" s="103" t="s">
        <v>260</v>
      </c>
      <c r="D10" s="247" t="s">
        <v>259</v>
      </c>
      <c r="E10" s="104" t="s">
        <v>166</v>
      </c>
      <c r="F10" s="105">
        <f>F11+F12</f>
        <v>8569000</v>
      </c>
      <c r="G10" s="105">
        <f aca="true" t="shared" si="3" ref="G10:Q10">G11+G12</f>
        <v>8569000</v>
      </c>
      <c r="H10" s="105">
        <f t="shared" si="3"/>
        <v>6440140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8868118</v>
      </c>
    </row>
    <row r="11" spans="1:20" ht="100.5" customHeight="1">
      <c r="A11" s="107"/>
      <c r="B11" s="108" t="s">
        <v>131</v>
      </c>
      <c r="C11" s="108" t="s">
        <v>134</v>
      </c>
      <c r="D11" s="108" t="s">
        <v>558</v>
      </c>
      <c r="E11" s="240" t="s">
        <v>462</v>
      </c>
      <c r="F11" s="105">
        <v>8489000</v>
      </c>
      <c r="G11" s="417">
        <v>8489000</v>
      </c>
      <c r="H11" s="231">
        <v>6440140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8594218</v>
      </c>
      <c r="T11" s="367">
        <f>F10+F38+F68+F103+F114</f>
        <v>13929544</v>
      </c>
    </row>
    <row r="12" spans="1:20" ht="30" customHeight="1">
      <c r="A12" s="107"/>
      <c r="B12" s="389" t="s">
        <v>97</v>
      </c>
      <c r="C12" s="405" t="s">
        <v>151</v>
      </c>
      <c r="D12" s="108" t="s">
        <v>565</v>
      </c>
      <c r="E12" s="240" t="s">
        <v>98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259</v>
      </c>
      <c r="C13" s="248" t="s">
        <v>179</v>
      </c>
      <c r="D13" s="247" t="s">
        <v>259</v>
      </c>
      <c r="E13" s="378" t="s">
        <v>178</v>
      </c>
      <c r="F13" s="105">
        <f>F14+F16</f>
        <v>564600</v>
      </c>
      <c r="G13" s="105">
        <f>G14+G16</f>
        <v>564600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564600</v>
      </c>
      <c r="T13" s="110"/>
    </row>
    <row r="14" spans="1:18" ht="39.75" customHeight="1">
      <c r="A14" s="107"/>
      <c r="B14" s="379" t="s">
        <v>268</v>
      </c>
      <c r="C14" s="379" t="s">
        <v>263</v>
      </c>
      <c r="D14" s="380" t="s">
        <v>259</v>
      </c>
      <c r="E14" s="381" t="s">
        <v>269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271</v>
      </c>
      <c r="C15" s="272" t="s">
        <v>264</v>
      </c>
      <c r="D15" s="272" t="s">
        <v>118</v>
      </c>
      <c r="E15" s="241" t="s">
        <v>270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40</v>
      </c>
      <c r="C16" s="272" t="s">
        <v>41</v>
      </c>
      <c r="D16" s="380" t="s">
        <v>259</v>
      </c>
      <c r="E16" s="241" t="s">
        <v>0</v>
      </c>
      <c r="F16" s="112">
        <f aca="true" t="shared" si="5" ref="F16:Q16">F17</f>
        <v>527600</v>
      </c>
      <c r="G16" s="112">
        <f t="shared" si="5"/>
        <v>527600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527600</v>
      </c>
    </row>
    <row r="17" spans="1:18" ht="42" customHeight="1">
      <c r="A17" s="107"/>
      <c r="B17" s="275" t="s">
        <v>42</v>
      </c>
      <c r="C17" s="272" t="s">
        <v>43</v>
      </c>
      <c r="D17" s="380">
        <v>1090</v>
      </c>
      <c r="E17" s="241" t="s">
        <v>44</v>
      </c>
      <c r="F17" s="112">
        <v>527600</v>
      </c>
      <c r="G17" s="113">
        <v>527600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527600</v>
      </c>
    </row>
    <row r="18" spans="1:18" ht="25.5" customHeight="1">
      <c r="A18" s="107"/>
      <c r="B18" s="230" t="s">
        <v>259</v>
      </c>
      <c r="C18" s="393" t="s">
        <v>180</v>
      </c>
      <c r="D18" s="230" t="s">
        <v>259</v>
      </c>
      <c r="E18" s="394" t="s">
        <v>181</v>
      </c>
      <c r="F18" s="112">
        <f>F19+F20</f>
        <v>3458000</v>
      </c>
      <c r="G18" s="112">
        <f aca="true" t="shared" si="6" ref="G18:Q18">G19+G20</f>
        <v>3458000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1509862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1509862</v>
      </c>
      <c r="P18" s="112">
        <f t="shared" si="6"/>
        <v>1509862</v>
      </c>
      <c r="Q18" s="112">
        <f t="shared" si="6"/>
        <v>1092080</v>
      </c>
      <c r="R18" s="100">
        <f t="shared" si="1"/>
        <v>4967862</v>
      </c>
    </row>
    <row r="19" spans="1:18" ht="18.75">
      <c r="A19" s="107"/>
      <c r="B19" s="275" t="s">
        <v>65</v>
      </c>
      <c r="C19" s="272" t="s">
        <v>463</v>
      </c>
      <c r="D19" s="272" t="s">
        <v>559</v>
      </c>
      <c r="E19" s="118" t="s">
        <v>66</v>
      </c>
      <c r="F19" s="112">
        <v>3458000</v>
      </c>
      <c r="G19" s="113">
        <v>3458000</v>
      </c>
      <c r="H19" s="113">
        <v>1022200</v>
      </c>
      <c r="I19" s="113">
        <v>246000</v>
      </c>
      <c r="J19" s="112"/>
      <c r="K19" s="112">
        <v>215782</v>
      </c>
      <c r="L19" s="112"/>
      <c r="M19" s="112"/>
      <c r="N19" s="112"/>
      <c r="O19" s="113">
        <v>215782</v>
      </c>
      <c r="P19" s="113">
        <v>215782</v>
      </c>
      <c r="Q19" s="285"/>
      <c r="R19" s="100">
        <f t="shared" si="1"/>
        <v>3673782</v>
      </c>
    </row>
    <row r="20" spans="1:18" ht="37.5">
      <c r="A20" s="107"/>
      <c r="B20" s="408" t="s">
        <v>325</v>
      </c>
      <c r="C20" s="272" t="s">
        <v>326</v>
      </c>
      <c r="D20" s="380" t="s">
        <v>259</v>
      </c>
      <c r="E20" s="118" t="s">
        <v>327</v>
      </c>
      <c r="F20" s="112">
        <f>F21+F22</f>
        <v>0</v>
      </c>
      <c r="G20" s="112">
        <f aca="true" t="shared" si="7" ref="G20:Q20">G21+G22</f>
        <v>0</v>
      </c>
      <c r="H20" s="112">
        <f t="shared" si="7"/>
        <v>0</v>
      </c>
      <c r="I20" s="112">
        <f t="shared" si="7"/>
        <v>0</v>
      </c>
      <c r="J20" s="112">
        <f t="shared" si="7"/>
        <v>0</v>
      </c>
      <c r="K20" s="112">
        <f t="shared" si="7"/>
        <v>1294080</v>
      </c>
      <c r="L20" s="112">
        <f t="shared" si="7"/>
        <v>0</v>
      </c>
      <c r="M20" s="112">
        <f t="shared" si="7"/>
        <v>0</v>
      </c>
      <c r="N20" s="112">
        <f t="shared" si="7"/>
        <v>0</v>
      </c>
      <c r="O20" s="112">
        <f t="shared" si="7"/>
        <v>1294080</v>
      </c>
      <c r="P20" s="112">
        <f t="shared" si="7"/>
        <v>1294080</v>
      </c>
      <c r="Q20" s="112">
        <f t="shared" si="7"/>
        <v>1092080</v>
      </c>
      <c r="R20" s="100">
        <f t="shared" si="1"/>
        <v>1294080</v>
      </c>
    </row>
    <row r="21" spans="1:18" ht="37.5">
      <c r="A21" s="107"/>
      <c r="B21" s="408" t="s">
        <v>295</v>
      </c>
      <c r="C21" s="272" t="s">
        <v>296</v>
      </c>
      <c r="D21" s="272" t="s">
        <v>297</v>
      </c>
      <c r="E21" s="118" t="s">
        <v>298</v>
      </c>
      <c r="F21" s="112"/>
      <c r="G21" s="113"/>
      <c r="H21" s="113"/>
      <c r="I21" s="113"/>
      <c r="J21" s="112"/>
      <c r="K21" s="112">
        <v>194080</v>
      </c>
      <c r="L21" s="112"/>
      <c r="M21" s="112"/>
      <c r="N21" s="112"/>
      <c r="O21" s="113">
        <v>194080</v>
      </c>
      <c r="P21" s="113">
        <v>194080</v>
      </c>
      <c r="Q21" s="285"/>
      <c r="R21" s="100">
        <f t="shared" si="1"/>
        <v>194080</v>
      </c>
    </row>
    <row r="22" spans="1:18" ht="104.25" customHeight="1">
      <c r="A22" s="107"/>
      <c r="B22" s="408" t="s">
        <v>328</v>
      </c>
      <c r="C22" s="272" t="s">
        <v>329</v>
      </c>
      <c r="D22" s="272" t="s">
        <v>297</v>
      </c>
      <c r="E22" s="118" t="s">
        <v>330</v>
      </c>
      <c r="F22" s="112"/>
      <c r="G22" s="113"/>
      <c r="H22" s="113"/>
      <c r="I22" s="113"/>
      <c r="J22" s="112"/>
      <c r="K22" s="112">
        <v>1100000</v>
      </c>
      <c r="L22" s="112"/>
      <c r="M22" s="112"/>
      <c r="N22" s="112"/>
      <c r="O22" s="113">
        <v>1100000</v>
      </c>
      <c r="P22" s="113">
        <v>1100000</v>
      </c>
      <c r="Q22" s="285">
        <v>1092080</v>
      </c>
      <c r="R22" s="100">
        <f t="shared" si="1"/>
        <v>1100000</v>
      </c>
    </row>
    <row r="23" spans="1:18" ht="19.5" customHeight="1">
      <c r="A23" s="107"/>
      <c r="B23" s="230" t="s">
        <v>259</v>
      </c>
      <c r="C23" s="393" t="s">
        <v>67</v>
      </c>
      <c r="D23" s="247" t="s">
        <v>259</v>
      </c>
      <c r="E23" s="395" t="s">
        <v>68</v>
      </c>
      <c r="F23" s="112">
        <f>F24</f>
        <v>0</v>
      </c>
      <c r="G23" s="113"/>
      <c r="H23" s="113"/>
      <c r="I23" s="113"/>
      <c r="J23" s="113"/>
      <c r="K23" s="112">
        <f>K24</f>
        <v>1703191</v>
      </c>
      <c r="L23" s="113"/>
      <c r="M23" s="113"/>
      <c r="N23" s="113"/>
      <c r="O23" s="112">
        <f>O24</f>
        <v>1703191</v>
      </c>
      <c r="P23" s="112">
        <f>P24</f>
        <v>1703191</v>
      </c>
      <c r="Q23" s="112">
        <f>Q24</f>
        <v>1082000</v>
      </c>
      <c r="R23" s="100">
        <f>F24+K24</f>
        <v>1703191</v>
      </c>
    </row>
    <row r="24" spans="1:18" ht="71.25" customHeight="1">
      <c r="A24" s="107"/>
      <c r="B24" s="272" t="s">
        <v>475</v>
      </c>
      <c r="C24" s="272" t="s">
        <v>467</v>
      </c>
      <c r="D24" s="272" t="s">
        <v>468</v>
      </c>
      <c r="E24" s="118" t="s">
        <v>335</v>
      </c>
      <c r="F24" s="112"/>
      <c r="G24" s="113"/>
      <c r="H24" s="113"/>
      <c r="I24" s="113"/>
      <c r="J24" s="113"/>
      <c r="K24" s="112">
        <v>1703191</v>
      </c>
      <c r="L24" s="113"/>
      <c r="M24" s="113"/>
      <c r="N24" s="113"/>
      <c r="O24" s="113">
        <v>1703191</v>
      </c>
      <c r="P24" s="113">
        <v>1703191</v>
      </c>
      <c r="Q24" s="285">
        <v>1082000</v>
      </c>
      <c r="R24" s="100">
        <f aca="true" t="shared" si="8" ref="R24:R29">F24+K24</f>
        <v>1703191</v>
      </c>
    </row>
    <row r="25" spans="1:18" ht="37.5">
      <c r="A25" s="107"/>
      <c r="B25" s="247" t="s">
        <v>259</v>
      </c>
      <c r="C25" s="393" t="s">
        <v>167</v>
      </c>
      <c r="D25" s="396" t="s">
        <v>259</v>
      </c>
      <c r="E25" s="38" t="s">
        <v>69</v>
      </c>
      <c r="F25" s="112">
        <f>F26+F28</f>
        <v>2411400</v>
      </c>
      <c r="G25" s="112">
        <f aca="true" t="shared" si="9" ref="G25:Q25">G27+G29</f>
        <v>2411400</v>
      </c>
      <c r="H25" s="112">
        <f t="shared" si="9"/>
        <v>0</v>
      </c>
      <c r="I25" s="112">
        <f t="shared" si="9"/>
        <v>0</v>
      </c>
      <c r="J25" s="112">
        <f t="shared" si="9"/>
        <v>0</v>
      </c>
      <c r="K25" s="112">
        <f t="shared" si="9"/>
        <v>28000</v>
      </c>
      <c r="L25" s="112">
        <f t="shared" si="9"/>
        <v>21000</v>
      </c>
      <c r="M25" s="112">
        <f t="shared" si="9"/>
        <v>0</v>
      </c>
      <c r="N25" s="112">
        <f t="shared" si="9"/>
        <v>0</v>
      </c>
      <c r="O25" s="112">
        <f t="shared" si="9"/>
        <v>7000</v>
      </c>
      <c r="P25" s="112">
        <f t="shared" si="9"/>
        <v>7000</v>
      </c>
      <c r="Q25" s="284">
        <f t="shared" si="9"/>
        <v>7000</v>
      </c>
      <c r="R25" s="100">
        <f t="shared" si="8"/>
        <v>2439400</v>
      </c>
    </row>
    <row r="26" spans="1:18" ht="37.5">
      <c r="A26" s="107"/>
      <c r="B26" s="397" t="s">
        <v>71</v>
      </c>
      <c r="C26" s="269" t="s">
        <v>70</v>
      </c>
      <c r="D26" s="380" t="s">
        <v>259</v>
      </c>
      <c r="E26" s="382" t="s">
        <v>72</v>
      </c>
      <c r="F26" s="112">
        <f>F27</f>
        <v>295300</v>
      </c>
      <c r="G26" s="112">
        <f aca="true" t="shared" si="10" ref="G26:Q26">G27</f>
        <v>295300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2">
        <f t="shared" si="10"/>
        <v>0</v>
      </c>
      <c r="O26" s="112">
        <f t="shared" si="10"/>
        <v>0</v>
      </c>
      <c r="P26" s="112">
        <f t="shared" si="10"/>
        <v>0</v>
      </c>
      <c r="Q26" s="112">
        <f t="shared" si="10"/>
        <v>0</v>
      </c>
      <c r="R26" s="100">
        <f t="shared" si="8"/>
        <v>295300</v>
      </c>
    </row>
    <row r="27" spans="1:18" ht="37.5">
      <c r="A27" s="107"/>
      <c r="B27" s="398" t="s">
        <v>73</v>
      </c>
      <c r="C27" s="399" t="s">
        <v>74</v>
      </c>
      <c r="D27" s="399" t="s">
        <v>273</v>
      </c>
      <c r="E27" s="400" t="s">
        <v>274</v>
      </c>
      <c r="F27" s="112">
        <v>295300</v>
      </c>
      <c r="G27" s="113">
        <v>295300</v>
      </c>
      <c r="H27" s="113"/>
      <c r="I27" s="113"/>
      <c r="J27" s="113"/>
      <c r="K27" s="112"/>
      <c r="L27" s="112"/>
      <c r="M27" s="112"/>
      <c r="N27" s="112"/>
      <c r="O27" s="112"/>
      <c r="P27" s="112"/>
      <c r="Q27" s="113"/>
      <c r="R27" s="100">
        <f t="shared" si="8"/>
        <v>295300</v>
      </c>
    </row>
    <row r="28" spans="1:18" ht="37.5">
      <c r="A28" s="107"/>
      <c r="B28" s="413" t="s">
        <v>441</v>
      </c>
      <c r="C28" s="399" t="s">
        <v>442</v>
      </c>
      <c r="D28" s="414" t="s">
        <v>259</v>
      </c>
      <c r="E28" s="400" t="s">
        <v>443</v>
      </c>
      <c r="F28" s="112">
        <f>F29</f>
        <v>2116100</v>
      </c>
      <c r="G28" s="112">
        <f aca="true" t="shared" si="11" ref="G28:Q28">G29</f>
        <v>2116100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28000</v>
      </c>
      <c r="L28" s="112">
        <f t="shared" si="11"/>
        <v>21000</v>
      </c>
      <c r="M28" s="112">
        <f t="shared" si="11"/>
        <v>0</v>
      </c>
      <c r="N28" s="112">
        <f t="shared" si="11"/>
        <v>0</v>
      </c>
      <c r="O28" s="112">
        <f t="shared" si="11"/>
        <v>7000</v>
      </c>
      <c r="P28" s="112">
        <f t="shared" si="11"/>
        <v>7000</v>
      </c>
      <c r="Q28" s="284">
        <f t="shared" si="11"/>
        <v>7000</v>
      </c>
      <c r="R28" s="100">
        <f t="shared" si="8"/>
        <v>2144100</v>
      </c>
    </row>
    <row r="29" spans="1:18" ht="59.25" customHeight="1">
      <c r="A29" s="107"/>
      <c r="B29" s="401" t="s">
        <v>437</v>
      </c>
      <c r="C29" s="269" t="s">
        <v>438</v>
      </c>
      <c r="D29" s="402" t="s">
        <v>562</v>
      </c>
      <c r="E29" s="118" t="s">
        <v>439</v>
      </c>
      <c r="F29" s="112">
        <v>2116100</v>
      </c>
      <c r="G29" s="113">
        <v>2116100</v>
      </c>
      <c r="H29" s="113"/>
      <c r="I29" s="113"/>
      <c r="J29" s="113"/>
      <c r="K29" s="113">
        <v>28000</v>
      </c>
      <c r="L29" s="113">
        <v>21000</v>
      </c>
      <c r="M29" s="113"/>
      <c r="N29" s="113"/>
      <c r="O29" s="113">
        <v>7000</v>
      </c>
      <c r="P29" s="113">
        <v>7000</v>
      </c>
      <c r="Q29" s="285">
        <v>7000</v>
      </c>
      <c r="R29" s="100">
        <f t="shared" si="8"/>
        <v>2144100</v>
      </c>
    </row>
    <row r="30" spans="1:18" ht="39.75" customHeight="1">
      <c r="A30" s="107"/>
      <c r="B30" s="247" t="s">
        <v>259</v>
      </c>
      <c r="C30" s="403" t="s">
        <v>75</v>
      </c>
      <c r="D30" s="247" t="s">
        <v>259</v>
      </c>
      <c r="E30" s="38" t="s">
        <v>76</v>
      </c>
      <c r="F30" s="112">
        <f>F31</f>
        <v>0</v>
      </c>
      <c r="G30" s="112">
        <f aca="true" t="shared" si="12" ref="G30:Q30">G31</f>
        <v>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0</v>
      </c>
    </row>
    <row r="31" spans="1:18" ht="42" customHeight="1">
      <c r="A31" s="107"/>
      <c r="B31" s="401" t="s">
        <v>77</v>
      </c>
      <c r="C31" s="269" t="s">
        <v>78</v>
      </c>
      <c r="D31" s="402" t="s">
        <v>563</v>
      </c>
      <c r="E31" s="118" t="s">
        <v>275</v>
      </c>
      <c r="F31" s="112"/>
      <c r="G31" s="113"/>
      <c r="H31" s="113"/>
      <c r="I31" s="113"/>
      <c r="J31" s="113"/>
      <c r="K31" s="112"/>
      <c r="L31" s="112"/>
      <c r="M31" s="112"/>
      <c r="N31" s="112"/>
      <c r="O31" s="112"/>
      <c r="P31" s="112"/>
      <c r="Q31" s="113"/>
      <c r="R31" s="100">
        <f t="shared" si="1"/>
        <v>0</v>
      </c>
    </row>
    <row r="32" spans="1:18" ht="62.25" customHeight="1">
      <c r="A32" s="107"/>
      <c r="B32" s="247" t="s">
        <v>259</v>
      </c>
      <c r="C32" s="403" t="s">
        <v>79</v>
      </c>
      <c r="D32" s="247" t="s">
        <v>259</v>
      </c>
      <c r="E32" s="38" t="s">
        <v>80</v>
      </c>
      <c r="F32" s="112">
        <f>F33</f>
        <v>60000</v>
      </c>
      <c r="G32" s="112">
        <f aca="true" t="shared" si="13" ref="G32:Q32">G33</f>
        <v>60000</v>
      </c>
      <c r="H32" s="112">
        <f t="shared" si="13"/>
        <v>0</v>
      </c>
      <c r="I32" s="112">
        <f t="shared" si="13"/>
        <v>0</v>
      </c>
      <c r="J32" s="112">
        <f t="shared" si="13"/>
        <v>0</v>
      </c>
      <c r="K32" s="112">
        <f t="shared" si="13"/>
        <v>0</v>
      </c>
      <c r="L32" s="112">
        <f t="shared" si="13"/>
        <v>0</v>
      </c>
      <c r="M32" s="112">
        <f t="shared" si="13"/>
        <v>0</v>
      </c>
      <c r="N32" s="112">
        <f t="shared" si="13"/>
        <v>0</v>
      </c>
      <c r="O32" s="112">
        <f t="shared" si="13"/>
        <v>0</v>
      </c>
      <c r="P32" s="112">
        <f t="shared" si="13"/>
        <v>0</v>
      </c>
      <c r="Q32" s="112">
        <f t="shared" si="13"/>
        <v>0</v>
      </c>
      <c r="R32" s="100">
        <f t="shared" si="1"/>
        <v>60000</v>
      </c>
    </row>
    <row r="33" spans="1:18" ht="60" customHeight="1">
      <c r="A33" s="107"/>
      <c r="B33" s="401" t="s">
        <v>82</v>
      </c>
      <c r="C33" s="108" t="s">
        <v>83</v>
      </c>
      <c r="D33" s="108" t="s">
        <v>564</v>
      </c>
      <c r="E33" s="404" t="s">
        <v>84</v>
      </c>
      <c r="F33" s="112">
        <v>60000</v>
      </c>
      <c r="G33" s="113">
        <v>60000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00">
        <f t="shared" si="1"/>
        <v>60000</v>
      </c>
    </row>
    <row r="34" spans="1:18" s="106" customFormat="1" ht="44.25" customHeight="1">
      <c r="A34" s="102"/>
      <c r="B34" s="247" t="s">
        <v>259</v>
      </c>
      <c r="C34" s="406" t="s">
        <v>107</v>
      </c>
      <c r="D34" s="247" t="s">
        <v>259</v>
      </c>
      <c r="E34" s="407" t="s">
        <v>108</v>
      </c>
      <c r="F34" s="105">
        <f>F35</f>
        <v>0</v>
      </c>
      <c r="G34" s="105">
        <f aca="true" t="shared" si="14" ref="G34:Q34">G35</f>
        <v>0</v>
      </c>
      <c r="H34" s="105">
        <f t="shared" si="14"/>
        <v>0</v>
      </c>
      <c r="I34" s="105">
        <f t="shared" si="14"/>
        <v>0</v>
      </c>
      <c r="J34" s="105">
        <f t="shared" si="14"/>
        <v>0</v>
      </c>
      <c r="K34" s="105">
        <f t="shared" si="14"/>
        <v>69410</v>
      </c>
      <c r="L34" s="105">
        <f t="shared" si="14"/>
        <v>34200</v>
      </c>
      <c r="M34" s="105">
        <f t="shared" si="14"/>
        <v>0</v>
      </c>
      <c r="N34" s="105">
        <f t="shared" si="14"/>
        <v>0</v>
      </c>
      <c r="O34" s="105">
        <f t="shared" si="14"/>
        <v>35210</v>
      </c>
      <c r="P34" s="105">
        <f t="shared" si="14"/>
        <v>0</v>
      </c>
      <c r="Q34" s="105">
        <f t="shared" si="14"/>
        <v>0</v>
      </c>
      <c r="R34" s="100">
        <f t="shared" si="1"/>
        <v>69410</v>
      </c>
    </row>
    <row r="35" spans="1:18" ht="42.75" customHeight="1">
      <c r="A35" s="107"/>
      <c r="B35" s="108" t="s">
        <v>104</v>
      </c>
      <c r="C35" s="108" t="s">
        <v>105</v>
      </c>
      <c r="D35" s="108" t="s">
        <v>276</v>
      </c>
      <c r="E35" s="240" t="s">
        <v>106</v>
      </c>
      <c r="F35" s="105"/>
      <c r="G35" s="109"/>
      <c r="H35" s="109"/>
      <c r="I35" s="109"/>
      <c r="J35" s="109"/>
      <c r="K35" s="105">
        <v>69410</v>
      </c>
      <c r="L35" s="109">
        <v>34200</v>
      </c>
      <c r="M35" s="109"/>
      <c r="N35" s="109"/>
      <c r="O35" s="109">
        <v>35210</v>
      </c>
      <c r="P35" s="109"/>
      <c r="Q35" s="109"/>
      <c r="R35" s="100">
        <f t="shared" si="1"/>
        <v>69410</v>
      </c>
    </row>
    <row r="36" spans="1:18" ht="61.5" customHeight="1">
      <c r="A36" s="120"/>
      <c r="B36" s="243" t="s">
        <v>129</v>
      </c>
      <c r="C36" s="243"/>
      <c r="D36" s="243"/>
      <c r="E36" s="236" t="s">
        <v>114</v>
      </c>
      <c r="F36" s="244">
        <f>F37</f>
        <v>38322279</v>
      </c>
      <c r="G36" s="244">
        <f aca="true" t="shared" si="15" ref="G36:Q36">G37</f>
        <v>38322279</v>
      </c>
      <c r="H36" s="244">
        <f t="shared" si="15"/>
        <v>24378802</v>
      </c>
      <c r="I36" s="244">
        <f t="shared" si="15"/>
        <v>5475983</v>
      </c>
      <c r="J36" s="244">
        <f t="shared" si="15"/>
        <v>0</v>
      </c>
      <c r="K36" s="244">
        <f t="shared" si="15"/>
        <v>1975091</v>
      </c>
      <c r="L36" s="244">
        <f t="shared" si="15"/>
        <v>427000</v>
      </c>
      <c r="M36" s="244">
        <f t="shared" si="15"/>
        <v>0</v>
      </c>
      <c r="N36" s="244">
        <f t="shared" si="15"/>
        <v>0</v>
      </c>
      <c r="O36" s="244">
        <f t="shared" si="15"/>
        <v>1548091</v>
      </c>
      <c r="P36" s="244">
        <f t="shared" si="15"/>
        <v>1548091</v>
      </c>
      <c r="Q36" s="244">
        <f t="shared" si="15"/>
        <v>1269715</v>
      </c>
      <c r="R36" s="100">
        <f t="shared" si="1"/>
        <v>40297370</v>
      </c>
    </row>
    <row r="37" spans="1:18" ht="55.5" customHeight="1">
      <c r="A37" s="107"/>
      <c r="B37" s="238" t="s">
        <v>130</v>
      </c>
      <c r="C37" s="238"/>
      <c r="D37" s="238"/>
      <c r="E37" s="246" t="s">
        <v>114</v>
      </c>
      <c r="F37" s="250">
        <f aca="true" t="shared" si="16" ref="F37:Q37">F38+F40+F51+F55+F60</f>
        <v>38322279</v>
      </c>
      <c r="G37" s="250">
        <f t="shared" si="16"/>
        <v>38322279</v>
      </c>
      <c r="H37" s="250">
        <f t="shared" si="16"/>
        <v>24378802</v>
      </c>
      <c r="I37" s="250">
        <f t="shared" si="16"/>
        <v>5475983</v>
      </c>
      <c r="J37" s="250">
        <f t="shared" si="16"/>
        <v>0</v>
      </c>
      <c r="K37" s="250">
        <f t="shared" si="16"/>
        <v>1975091</v>
      </c>
      <c r="L37" s="250">
        <f t="shared" si="16"/>
        <v>427000</v>
      </c>
      <c r="M37" s="250">
        <f t="shared" si="16"/>
        <v>0</v>
      </c>
      <c r="N37" s="250">
        <f t="shared" si="16"/>
        <v>0</v>
      </c>
      <c r="O37" s="250">
        <f t="shared" si="16"/>
        <v>1548091</v>
      </c>
      <c r="P37" s="250">
        <f t="shared" si="16"/>
        <v>1548091</v>
      </c>
      <c r="Q37" s="250">
        <f t="shared" si="16"/>
        <v>1269715</v>
      </c>
      <c r="R37" s="100">
        <f t="shared" si="1"/>
        <v>40297370</v>
      </c>
    </row>
    <row r="38" spans="1:18" ht="34.5" customHeight="1">
      <c r="A38" s="107"/>
      <c r="B38" s="230" t="s">
        <v>259</v>
      </c>
      <c r="C38" s="103" t="s">
        <v>260</v>
      </c>
      <c r="D38" s="230" t="s">
        <v>259</v>
      </c>
      <c r="E38" s="104" t="s">
        <v>166</v>
      </c>
      <c r="F38" s="121">
        <f>F39</f>
        <v>395088</v>
      </c>
      <c r="G38" s="121">
        <f aca="true" t="shared" si="17" ref="G38:Q38">G39</f>
        <v>395088</v>
      </c>
      <c r="H38" s="121">
        <f t="shared" si="17"/>
        <v>312300</v>
      </c>
      <c r="I38" s="121">
        <f t="shared" si="17"/>
        <v>0</v>
      </c>
      <c r="J38" s="121">
        <f t="shared" si="17"/>
        <v>0</v>
      </c>
      <c r="K38" s="121">
        <f t="shared" si="17"/>
        <v>0</v>
      </c>
      <c r="L38" s="121">
        <f t="shared" si="17"/>
        <v>0</v>
      </c>
      <c r="M38" s="121">
        <f t="shared" si="17"/>
        <v>0</v>
      </c>
      <c r="N38" s="121">
        <f t="shared" si="17"/>
        <v>0</v>
      </c>
      <c r="O38" s="121">
        <f t="shared" si="17"/>
        <v>0</v>
      </c>
      <c r="P38" s="121">
        <f t="shared" si="17"/>
        <v>0</v>
      </c>
      <c r="Q38" s="121">
        <f t="shared" si="17"/>
        <v>0</v>
      </c>
      <c r="R38" s="100">
        <f t="shared" si="1"/>
        <v>395088</v>
      </c>
    </row>
    <row r="39" spans="1:18" ht="66" customHeight="1">
      <c r="A39" s="107"/>
      <c r="B39" s="108" t="s">
        <v>132</v>
      </c>
      <c r="C39" s="108" t="s">
        <v>133</v>
      </c>
      <c r="D39" s="108" t="s">
        <v>558</v>
      </c>
      <c r="E39" s="240" t="s">
        <v>135</v>
      </c>
      <c r="F39" s="121">
        <v>395088</v>
      </c>
      <c r="G39" s="114">
        <v>395088</v>
      </c>
      <c r="H39" s="114">
        <v>312300</v>
      </c>
      <c r="I39" s="114"/>
      <c r="J39" s="121"/>
      <c r="K39" s="114"/>
      <c r="L39" s="114"/>
      <c r="M39" s="114"/>
      <c r="N39" s="114"/>
      <c r="O39" s="114"/>
      <c r="P39" s="114"/>
      <c r="Q39" s="121"/>
      <c r="R39" s="100">
        <f t="shared" si="1"/>
        <v>395088</v>
      </c>
    </row>
    <row r="40" spans="1:18" ht="27" customHeight="1">
      <c r="A40" s="107"/>
      <c r="B40" s="230" t="s">
        <v>259</v>
      </c>
      <c r="C40" s="103" t="s">
        <v>186</v>
      </c>
      <c r="D40" s="230" t="s">
        <v>259</v>
      </c>
      <c r="E40" s="104" t="s">
        <v>187</v>
      </c>
      <c r="F40" s="121">
        <f>F41+F42+F46+F47+F48</f>
        <v>35992323</v>
      </c>
      <c r="G40" s="121">
        <f aca="true" t="shared" si="18" ref="G40:Q40">G41+G42+G46+G47+G48</f>
        <v>35992323</v>
      </c>
      <c r="H40" s="121">
        <f t="shared" si="18"/>
        <v>23064202</v>
      </c>
      <c r="I40" s="121">
        <f t="shared" si="18"/>
        <v>5089973</v>
      </c>
      <c r="J40" s="121">
        <f t="shared" si="18"/>
        <v>0</v>
      </c>
      <c r="K40" s="121">
        <f t="shared" si="18"/>
        <v>1559297</v>
      </c>
      <c r="L40" s="121">
        <f t="shared" si="18"/>
        <v>427000</v>
      </c>
      <c r="M40" s="121">
        <f t="shared" si="18"/>
        <v>0</v>
      </c>
      <c r="N40" s="121">
        <f t="shared" si="18"/>
        <v>0</v>
      </c>
      <c r="O40" s="121">
        <f t="shared" si="18"/>
        <v>1132297</v>
      </c>
      <c r="P40" s="121">
        <f t="shared" si="18"/>
        <v>1132297</v>
      </c>
      <c r="Q40" s="121">
        <f t="shared" si="18"/>
        <v>977974</v>
      </c>
      <c r="R40" s="100">
        <f t="shared" si="1"/>
        <v>37551620</v>
      </c>
    </row>
    <row r="41" spans="1:18" ht="33.75" customHeight="1">
      <c r="A41" s="107"/>
      <c r="B41" s="272" t="s">
        <v>136</v>
      </c>
      <c r="C41" s="272" t="s">
        <v>124</v>
      </c>
      <c r="D41" s="272" t="s">
        <v>115</v>
      </c>
      <c r="E41" s="118" t="s">
        <v>137</v>
      </c>
      <c r="F41" s="112">
        <v>5300793</v>
      </c>
      <c r="G41" s="113">
        <v>5300793</v>
      </c>
      <c r="H41" s="113">
        <v>3128900</v>
      </c>
      <c r="I41" s="113">
        <v>822000</v>
      </c>
      <c r="J41" s="122"/>
      <c r="K41" s="112">
        <v>150000</v>
      </c>
      <c r="L41" s="113">
        <v>150000</v>
      </c>
      <c r="M41" s="123">
        <v>0</v>
      </c>
      <c r="N41" s="123">
        <v>0</v>
      </c>
      <c r="O41" s="115"/>
      <c r="P41" s="122"/>
      <c r="Q41" s="122"/>
      <c r="R41" s="100">
        <f t="shared" si="1"/>
        <v>5450793</v>
      </c>
    </row>
    <row r="42" spans="1:18" ht="96" customHeight="1">
      <c r="A42" s="107"/>
      <c r="B42" s="272" t="s">
        <v>138</v>
      </c>
      <c r="C42" s="272" t="s">
        <v>188</v>
      </c>
      <c r="D42" s="272" t="s">
        <v>116</v>
      </c>
      <c r="E42" s="118" t="s">
        <v>281</v>
      </c>
      <c r="F42" s="112">
        <v>26608583</v>
      </c>
      <c r="G42" s="113">
        <v>26608583</v>
      </c>
      <c r="H42" s="113">
        <v>16889162</v>
      </c>
      <c r="I42" s="113">
        <v>4064820</v>
      </c>
      <c r="J42" s="122"/>
      <c r="K42" s="112">
        <v>1364297</v>
      </c>
      <c r="L42" s="113">
        <v>232000</v>
      </c>
      <c r="M42" s="123"/>
      <c r="N42" s="123"/>
      <c r="O42" s="113">
        <v>1132297</v>
      </c>
      <c r="P42" s="113">
        <v>1132297</v>
      </c>
      <c r="Q42" s="122">
        <v>977974</v>
      </c>
      <c r="R42" s="100">
        <f t="shared" si="1"/>
        <v>27972880</v>
      </c>
    </row>
    <row r="43" spans="1:18" ht="126.75" customHeight="1">
      <c r="A43" s="107"/>
      <c r="B43" s="377" t="s">
        <v>138</v>
      </c>
      <c r="C43" s="377" t="s">
        <v>188</v>
      </c>
      <c r="D43" s="377" t="s">
        <v>116</v>
      </c>
      <c r="E43" s="124" t="s">
        <v>282</v>
      </c>
      <c r="F43" s="125">
        <v>11217600</v>
      </c>
      <c r="G43" s="125">
        <v>11217600</v>
      </c>
      <c r="H43" s="125">
        <v>9193850</v>
      </c>
      <c r="I43" s="125"/>
      <c r="J43" s="125"/>
      <c r="K43" s="112"/>
      <c r="L43" s="113"/>
      <c r="M43" s="123"/>
      <c r="N43" s="123"/>
      <c r="O43" s="115"/>
      <c r="P43" s="122"/>
      <c r="Q43" s="122"/>
      <c r="R43" s="100">
        <f t="shared" si="1"/>
        <v>11217600</v>
      </c>
    </row>
    <row r="44" spans="1:18" ht="176.25" customHeight="1">
      <c r="A44" s="107"/>
      <c r="B44" s="377" t="s">
        <v>138</v>
      </c>
      <c r="C44" s="377" t="s">
        <v>188</v>
      </c>
      <c r="D44" s="377" t="s">
        <v>116</v>
      </c>
      <c r="E44" s="124" t="s">
        <v>344</v>
      </c>
      <c r="F44" s="125">
        <v>343365</v>
      </c>
      <c r="G44" s="125">
        <v>343365</v>
      </c>
      <c r="H44" s="125">
        <v>225709</v>
      </c>
      <c r="I44" s="125"/>
      <c r="J44" s="125"/>
      <c r="K44" s="112"/>
      <c r="L44" s="113"/>
      <c r="M44" s="123"/>
      <c r="N44" s="123"/>
      <c r="O44" s="115"/>
      <c r="P44" s="122"/>
      <c r="Q44" s="122"/>
      <c r="R44" s="100">
        <f t="shared" si="1"/>
        <v>343365</v>
      </c>
    </row>
    <row r="45" spans="1:18" ht="204" customHeight="1">
      <c r="A45" s="107"/>
      <c r="B45" s="377" t="s">
        <v>138</v>
      </c>
      <c r="C45" s="377" t="s">
        <v>188</v>
      </c>
      <c r="D45" s="377" t="s">
        <v>116</v>
      </c>
      <c r="E45" s="124" t="s">
        <v>345</v>
      </c>
      <c r="F45" s="125">
        <v>2736200</v>
      </c>
      <c r="G45" s="125">
        <v>2736200</v>
      </c>
      <c r="H45" s="125">
        <v>1003853</v>
      </c>
      <c r="I45" s="125">
        <v>146760</v>
      </c>
      <c r="J45" s="125"/>
      <c r="K45" s="112"/>
      <c r="L45" s="113"/>
      <c r="M45" s="123"/>
      <c r="N45" s="123"/>
      <c r="O45" s="115"/>
      <c r="P45" s="122"/>
      <c r="Q45" s="122"/>
      <c r="R45" s="100"/>
    </row>
    <row r="46" spans="1:18" ht="57.75" customHeight="1">
      <c r="A46" s="107"/>
      <c r="B46" s="272" t="s">
        <v>139</v>
      </c>
      <c r="C46" s="272" t="s">
        <v>262</v>
      </c>
      <c r="D46" s="272" t="s">
        <v>127</v>
      </c>
      <c r="E46" s="241" t="s">
        <v>313</v>
      </c>
      <c r="F46" s="112">
        <v>2464504</v>
      </c>
      <c r="G46" s="113">
        <v>2464504</v>
      </c>
      <c r="H46" s="113">
        <v>1848500</v>
      </c>
      <c r="I46" s="113">
        <v>123940</v>
      </c>
      <c r="J46" s="122"/>
      <c r="K46" s="112">
        <v>45000</v>
      </c>
      <c r="L46" s="113">
        <v>45000</v>
      </c>
      <c r="M46" s="123"/>
      <c r="N46" s="123"/>
      <c r="O46" s="115"/>
      <c r="P46" s="122"/>
      <c r="Q46" s="122"/>
      <c r="R46" s="100">
        <f t="shared" si="1"/>
        <v>2509504</v>
      </c>
    </row>
    <row r="47" spans="1:18" ht="44.25" customHeight="1">
      <c r="A47" s="107"/>
      <c r="B47" s="272" t="s">
        <v>140</v>
      </c>
      <c r="C47" s="272" t="s">
        <v>143</v>
      </c>
      <c r="D47" s="272" t="s">
        <v>117</v>
      </c>
      <c r="E47" s="241" t="s">
        <v>141</v>
      </c>
      <c r="F47" s="112">
        <v>249200</v>
      </c>
      <c r="G47" s="113">
        <v>249200</v>
      </c>
      <c r="H47" s="113">
        <v>182400</v>
      </c>
      <c r="I47" s="113"/>
      <c r="J47" s="114"/>
      <c r="K47" s="112"/>
      <c r="L47" s="123"/>
      <c r="M47" s="123"/>
      <c r="N47" s="123"/>
      <c r="O47" s="115"/>
      <c r="P47" s="114"/>
      <c r="Q47" s="122"/>
      <c r="R47" s="100">
        <f t="shared" si="1"/>
        <v>249200</v>
      </c>
    </row>
    <row r="48" spans="1:18" s="128" customFormat="1" ht="41.25" customHeight="1">
      <c r="A48" s="126"/>
      <c r="B48" s="275" t="s">
        <v>142</v>
      </c>
      <c r="C48" s="275" t="s">
        <v>144</v>
      </c>
      <c r="D48" s="272" t="s">
        <v>259</v>
      </c>
      <c r="E48" s="249" t="s">
        <v>145</v>
      </c>
      <c r="F48" s="112">
        <f>F49+F50</f>
        <v>1369243</v>
      </c>
      <c r="G48" s="112">
        <f aca="true" t="shared" si="19" ref="G48:Q48">G49+G50</f>
        <v>1369243</v>
      </c>
      <c r="H48" s="112">
        <f t="shared" si="19"/>
        <v>1015240</v>
      </c>
      <c r="I48" s="112">
        <f t="shared" si="19"/>
        <v>79213</v>
      </c>
      <c r="J48" s="112">
        <f t="shared" si="19"/>
        <v>0</v>
      </c>
      <c r="K48" s="112">
        <f t="shared" si="19"/>
        <v>0</v>
      </c>
      <c r="L48" s="112">
        <f t="shared" si="19"/>
        <v>0</v>
      </c>
      <c r="M48" s="112">
        <f t="shared" si="19"/>
        <v>0</v>
      </c>
      <c r="N48" s="112">
        <f t="shared" si="19"/>
        <v>0</v>
      </c>
      <c r="O48" s="112">
        <f t="shared" si="19"/>
        <v>0</v>
      </c>
      <c r="P48" s="112">
        <f t="shared" si="19"/>
        <v>0</v>
      </c>
      <c r="Q48" s="112">
        <f t="shared" si="19"/>
        <v>0</v>
      </c>
      <c r="R48" s="100">
        <f t="shared" si="1"/>
        <v>1369243</v>
      </c>
    </row>
    <row r="49" spans="1:18" s="128" customFormat="1" ht="41.25" customHeight="1">
      <c r="A49" s="126"/>
      <c r="B49" s="408" t="s">
        <v>511</v>
      </c>
      <c r="C49" s="409" t="s">
        <v>510</v>
      </c>
      <c r="D49" s="275" t="s">
        <v>117</v>
      </c>
      <c r="E49" s="382" t="s">
        <v>512</v>
      </c>
      <c r="F49" s="112">
        <v>1363813</v>
      </c>
      <c r="G49" s="113">
        <v>1363813</v>
      </c>
      <c r="H49" s="113">
        <v>1015240</v>
      </c>
      <c r="I49" s="113">
        <v>79213</v>
      </c>
      <c r="J49" s="127"/>
      <c r="K49" s="121"/>
      <c r="L49" s="114"/>
      <c r="M49" s="114"/>
      <c r="N49" s="114"/>
      <c r="O49" s="114"/>
      <c r="P49" s="114"/>
      <c r="Q49" s="127"/>
      <c r="R49" s="100">
        <f t="shared" si="1"/>
        <v>1363813</v>
      </c>
    </row>
    <row r="50" spans="1:18" s="128" customFormat="1" ht="41.25" customHeight="1">
      <c r="A50" s="126"/>
      <c r="B50" s="408" t="s">
        <v>283</v>
      </c>
      <c r="C50" s="409" t="s">
        <v>284</v>
      </c>
      <c r="D50" s="275" t="s">
        <v>117</v>
      </c>
      <c r="E50" s="382" t="s">
        <v>286</v>
      </c>
      <c r="F50" s="112">
        <v>5430</v>
      </c>
      <c r="G50" s="113">
        <v>5430</v>
      </c>
      <c r="H50" s="113"/>
      <c r="I50" s="113"/>
      <c r="J50" s="127"/>
      <c r="K50" s="121"/>
      <c r="L50" s="114"/>
      <c r="M50" s="114"/>
      <c r="N50" s="114"/>
      <c r="O50" s="114"/>
      <c r="P50" s="114"/>
      <c r="Q50" s="127"/>
      <c r="R50" s="100">
        <f t="shared" si="1"/>
        <v>5430</v>
      </c>
    </row>
    <row r="51" spans="1:18" ht="30" customHeight="1">
      <c r="A51" s="107"/>
      <c r="B51" s="230" t="s">
        <v>259</v>
      </c>
      <c r="C51" s="248" t="s">
        <v>179</v>
      </c>
      <c r="D51" s="247" t="s">
        <v>259</v>
      </c>
      <c r="E51" s="390" t="s">
        <v>178</v>
      </c>
      <c r="F51" s="112">
        <f>F52+F54</f>
        <v>118500</v>
      </c>
      <c r="G51" s="112">
        <f aca="true" t="shared" si="20" ref="G51:Q51">G52+G54</f>
        <v>118500</v>
      </c>
      <c r="H51" s="112">
        <f t="shared" si="20"/>
        <v>0</v>
      </c>
      <c r="I51" s="112">
        <f t="shared" si="20"/>
        <v>0</v>
      </c>
      <c r="J51" s="112">
        <f t="shared" si="20"/>
        <v>0</v>
      </c>
      <c r="K51" s="112">
        <f t="shared" si="20"/>
        <v>0</v>
      </c>
      <c r="L51" s="112">
        <f t="shared" si="20"/>
        <v>0</v>
      </c>
      <c r="M51" s="112">
        <f t="shared" si="20"/>
        <v>0</v>
      </c>
      <c r="N51" s="112">
        <f t="shared" si="20"/>
        <v>0</v>
      </c>
      <c r="O51" s="112">
        <f t="shared" si="20"/>
        <v>0</v>
      </c>
      <c r="P51" s="112">
        <f t="shared" si="20"/>
        <v>0</v>
      </c>
      <c r="Q51" s="112">
        <f t="shared" si="20"/>
        <v>0</v>
      </c>
      <c r="R51" s="100">
        <f t="shared" si="1"/>
        <v>118500</v>
      </c>
    </row>
    <row r="52" spans="1:18" ht="42.75" customHeight="1">
      <c r="A52" s="107"/>
      <c r="B52" s="275" t="s">
        <v>566</v>
      </c>
      <c r="C52" s="272" t="s">
        <v>249</v>
      </c>
      <c r="D52" s="272" t="s">
        <v>259</v>
      </c>
      <c r="E52" s="241" t="s">
        <v>567</v>
      </c>
      <c r="F52" s="112">
        <f>F53</f>
        <v>72300</v>
      </c>
      <c r="G52" s="112">
        <f aca="true" t="shared" si="21" ref="G52:Q52">G53</f>
        <v>72300</v>
      </c>
      <c r="H52" s="112">
        <f t="shared" si="21"/>
        <v>0</v>
      </c>
      <c r="I52" s="112">
        <f t="shared" si="21"/>
        <v>0</v>
      </c>
      <c r="J52" s="112">
        <f t="shared" si="21"/>
        <v>0</v>
      </c>
      <c r="K52" s="112">
        <f t="shared" si="21"/>
        <v>0</v>
      </c>
      <c r="L52" s="112">
        <f t="shared" si="21"/>
        <v>0</v>
      </c>
      <c r="M52" s="112">
        <f t="shared" si="21"/>
        <v>0</v>
      </c>
      <c r="N52" s="112">
        <f t="shared" si="21"/>
        <v>0</v>
      </c>
      <c r="O52" s="112">
        <f t="shared" si="21"/>
        <v>0</v>
      </c>
      <c r="P52" s="112">
        <f t="shared" si="21"/>
        <v>0</v>
      </c>
      <c r="Q52" s="112">
        <f t="shared" si="21"/>
        <v>0</v>
      </c>
      <c r="R52" s="100">
        <f aca="true" t="shared" si="22" ref="R52:R89">F52+K52</f>
        <v>72300</v>
      </c>
    </row>
    <row r="53" spans="1:18" ht="59.25" customHeight="1">
      <c r="A53" s="107"/>
      <c r="B53" s="275" t="s">
        <v>568</v>
      </c>
      <c r="C53" s="272" t="s">
        <v>569</v>
      </c>
      <c r="D53" s="272" t="s">
        <v>118</v>
      </c>
      <c r="E53" s="382" t="s">
        <v>570</v>
      </c>
      <c r="F53" s="112">
        <v>72300</v>
      </c>
      <c r="G53" s="113">
        <v>72300</v>
      </c>
      <c r="H53" s="114"/>
      <c r="I53" s="114"/>
      <c r="J53" s="114"/>
      <c r="K53" s="114"/>
      <c r="L53" s="115"/>
      <c r="M53" s="115"/>
      <c r="N53" s="115"/>
      <c r="O53" s="115"/>
      <c r="P53" s="114"/>
      <c r="Q53" s="114"/>
      <c r="R53" s="100">
        <f t="shared" si="22"/>
        <v>72300</v>
      </c>
    </row>
    <row r="54" spans="1:19" ht="94.5" customHeight="1">
      <c r="A54" s="107"/>
      <c r="B54" s="383" t="s">
        <v>571</v>
      </c>
      <c r="C54" s="383" t="s">
        <v>201</v>
      </c>
      <c r="D54" s="383" t="s">
        <v>118</v>
      </c>
      <c r="E54" s="384" t="s">
        <v>367</v>
      </c>
      <c r="F54" s="112">
        <v>46200</v>
      </c>
      <c r="G54" s="130">
        <v>46200</v>
      </c>
      <c r="H54" s="113"/>
      <c r="I54" s="113"/>
      <c r="J54" s="113"/>
      <c r="K54" s="112"/>
      <c r="L54" s="113"/>
      <c r="M54" s="113"/>
      <c r="N54" s="113"/>
      <c r="O54" s="113"/>
      <c r="P54" s="113"/>
      <c r="Q54" s="113"/>
      <c r="R54" s="100">
        <f t="shared" si="22"/>
        <v>46200</v>
      </c>
      <c r="S54" s="131"/>
    </row>
    <row r="55" spans="1:19" ht="30" customHeight="1">
      <c r="A55" s="107"/>
      <c r="B55" s="230" t="s">
        <v>259</v>
      </c>
      <c r="C55" s="103" t="s">
        <v>206</v>
      </c>
      <c r="D55" s="230" t="s">
        <v>259</v>
      </c>
      <c r="E55" s="104" t="s">
        <v>207</v>
      </c>
      <c r="F55" s="112">
        <f>F56+F58</f>
        <v>1816368</v>
      </c>
      <c r="G55" s="112">
        <f>G56+G58</f>
        <v>1816368</v>
      </c>
      <c r="H55" s="112">
        <f aca="true" t="shared" si="23" ref="H55:Q55">H56+H58</f>
        <v>1002300</v>
      </c>
      <c r="I55" s="112">
        <f t="shared" si="23"/>
        <v>386010</v>
      </c>
      <c r="J55" s="112">
        <f t="shared" si="23"/>
        <v>0</v>
      </c>
      <c r="K55" s="112">
        <f t="shared" si="23"/>
        <v>0</v>
      </c>
      <c r="L55" s="112">
        <f t="shared" si="23"/>
        <v>0</v>
      </c>
      <c r="M55" s="112">
        <f t="shared" si="23"/>
        <v>0</v>
      </c>
      <c r="N55" s="112">
        <f t="shared" si="23"/>
        <v>0</v>
      </c>
      <c r="O55" s="112">
        <f t="shared" si="23"/>
        <v>0</v>
      </c>
      <c r="P55" s="112">
        <f t="shared" si="23"/>
        <v>0</v>
      </c>
      <c r="Q55" s="284">
        <f t="shared" si="23"/>
        <v>0</v>
      </c>
      <c r="R55" s="100">
        <f t="shared" si="22"/>
        <v>1816368</v>
      </c>
      <c r="S55" s="131"/>
    </row>
    <row r="56" spans="1:18" ht="27" customHeight="1">
      <c r="A56" s="107"/>
      <c r="B56" s="379" t="s">
        <v>61</v>
      </c>
      <c r="C56" s="379" t="s">
        <v>203</v>
      </c>
      <c r="D56" s="380" t="s">
        <v>259</v>
      </c>
      <c r="E56" s="381" t="s">
        <v>368</v>
      </c>
      <c r="F56" s="112">
        <f>F57</f>
        <v>105000</v>
      </c>
      <c r="G56" s="112">
        <f aca="true" t="shared" si="24" ref="G56:Q56">G57</f>
        <v>105000</v>
      </c>
      <c r="H56" s="112">
        <f t="shared" si="24"/>
        <v>0</v>
      </c>
      <c r="I56" s="112">
        <f t="shared" si="24"/>
        <v>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112">
        <f t="shared" si="24"/>
        <v>0</v>
      </c>
      <c r="R56" s="100">
        <f t="shared" si="22"/>
        <v>105000</v>
      </c>
    </row>
    <row r="57" spans="1:18" s="101" customFormat="1" ht="37.5">
      <c r="A57" s="132"/>
      <c r="B57" s="272" t="s">
        <v>62</v>
      </c>
      <c r="C57" s="272" t="s">
        <v>204</v>
      </c>
      <c r="D57" s="272" t="s">
        <v>119</v>
      </c>
      <c r="E57" s="241" t="s">
        <v>369</v>
      </c>
      <c r="F57" s="112">
        <v>105000</v>
      </c>
      <c r="G57" s="113">
        <v>105000</v>
      </c>
      <c r="H57" s="113">
        <v>0</v>
      </c>
      <c r="I57" s="113">
        <v>0</v>
      </c>
      <c r="J57" s="105">
        <v>0</v>
      </c>
      <c r="K57" s="105"/>
      <c r="L57" s="105"/>
      <c r="M57" s="105"/>
      <c r="N57" s="105"/>
      <c r="O57" s="105"/>
      <c r="P57" s="105"/>
      <c r="Q57" s="105"/>
      <c r="R57" s="100">
        <f t="shared" si="22"/>
        <v>105000</v>
      </c>
    </row>
    <row r="58" spans="1:18" s="101" customFormat="1" ht="36.75" customHeight="1">
      <c r="A58" s="132"/>
      <c r="B58" s="272" t="s">
        <v>63</v>
      </c>
      <c r="C58" s="272" t="s">
        <v>156</v>
      </c>
      <c r="D58" s="380" t="s">
        <v>259</v>
      </c>
      <c r="E58" s="382" t="s">
        <v>154</v>
      </c>
      <c r="F58" s="112">
        <f>F59</f>
        <v>1711368</v>
      </c>
      <c r="G58" s="112">
        <f>G59</f>
        <v>1711368</v>
      </c>
      <c r="H58" s="112">
        <f aca="true" t="shared" si="25" ref="H58:Q58">H59</f>
        <v>1002300</v>
      </c>
      <c r="I58" s="112">
        <f t="shared" si="25"/>
        <v>386010</v>
      </c>
      <c r="J58" s="112">
        <f t="shared" si="25"/>
        <v>0</v>
      </c>
      <c r="K58" s="112">
        <f t="shared" si="25"/>
        <v>0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 t="shared" si="25"/>
        <v>0</v>
      </c>
      <c r="P58" s="112">
        <f t="shared" si="25"/>
        <v>0</v>
      </c>
      <c r="Q58" s="284">
        <f t="shared" si="25"/>
        <v>0</v>
      </c>
      <c r="R58" s="100">
        <f>F58+K58</f>
        <v>1711368</v>
      </c>
    </row>
    <row r="59" spans="1:18" s="134" customFormat="1" ht="56.25">
      <c r="A59" s="133"/>
      <c r="B59" s="108" t="s">
        <v>64</v>
      </c>
      <c r="C59" s="108" t="s">
        <v>157</v>
      </c>
      <c r="D59" s="108" t="s">
        <v>119</v>
      </c>
      <c r="E59" s="392" t="s">
        <v>371</v>
      </c>
      <c r="F59" s="112">
        <v>1711368</v>
      </c>
      <c r="G59" s="113">
        <v>1711368</v>
      </c>
      <c r="H59" s="113">
        <v>1002300</v>
      </c>
      <c r="I59" s="113">
        <v>386010</v>
      </c>
      <c r="J59" s="115">
        <v>0</v>
      </c>
      <c r="K59" s="121"/>
      <c r="L59" s="115"/>
      <c r="M59" s="115"/>
      <c r="N59" s="115"/>
      <c r="O59" s="115"/>
      <c r="P59" s="114"/>
      <c r="Q59" s="122"/>
      <c r="R59" s="100">
        <f t="shared" si="22"/>
        <v>1711368</v>
      </c>
    </row>
    <row r="60" spans="1:18" s="134" customFormat="1" ht="19.5">
      <c r="A60" s="133"/>
      <c r="B60" s="230" t="s">
        <v>259</v>
      </c>
      <c r="C60" s="393" t="s">
        <v>67</v>
      </c>
      <c r="D60" s="247" t="s">
        <v>259</v>
      </c>
      <c r="E60" s="395" t="s">
        <v>68</v>
      </c>
      <c r="F60" s="112">
        <f>F61</f>
        <v>0</v>
      </c>
      <c r="G60" s="112">
        <f aca="true" t="shared" si="26" ref="G60:N60">G61</f>
        <v>0</v>
      </c>
      <c r="H60" s="112">
        <f t="shared" si="26"/>
        <v>0</v>
      </c>
      <c r="I60" s="112">
        <f t="shared" si="26"/>
        <v>0</v>
      </c>
      <c r="J60" s="112">
        <f t="shared" si="26"/>
        <v>0</v>
      </c>
      <c r="K60" s="112">
        <f>K61+K64</f>
        <v>415794</v>
      </c>
      <c r="L60" s="112">
        <f t="shared" si="26"/>
        <v>0</v>
      </c>
      <c r="M60" s="112">
        <f t="shared" si="26"/>
        <v>0</v>
      </c>
      <c r="N60" s="112">
        <f t="shared" si="26"/>
        <v>0</v>
      </c>
      <c r="O60" s="112">
        <f>O61+O64</f>
        <v>415794</v>
      </c>
      <c r="P60" s="112">
        <f>P61+P64</f>
        <v>415794</v>
      </c>
      <c r="Q60" s="284">
        <f>Q61+Q64</f>
        <v>291741</v>
      </c>
      <c r="R60" s="100">
        <f t="shared" si="22"/>
        <v>415794</v>
      </c>
    </row>
    <row r="61" spans="1:18" s="134" customFormat="1" ht="37.5">
      <c r="A61" s="133"/>
      <c r="B61" s="482" t="s">
        <v>434</v>
      </c>
      <c r="C61" s="393" t="s">
        <v>433</v>
      </c>
      <c r="D61" s="247" t="s">
        <v>259</v>
      </c>
      <c r="E61" s="395" t="s">
        <v>435</v>
      </c>
      <c r="F61" s="112">
        <f>F63</f>
        <v>0</v>
      </c>
      <c r="G61" s="112">
        <f aca="true" t="shared" si="27" ref="G61:N61">G63</f>
        <v>0</v>
      </c>
      <c r="H61" s="112">
        <f t="shared" si="27"/>
        <v>0</v>
      </c>
      <c r="I61" s="112">
        <f t="shared" si="27"/>
        <v>0</v>
      </c>
      <c r="J61" s="112">
        <f t="shared" si="27"/>
        <v>0</v>
      </c>
      <c r="K61" s="112">
        <f>K62+K63</f>
        <v>35000</v>
      </c>
      <c r="L61" s="112">
        <f t="shared" si="27"/>
        <v>0</v>
      </c>
      <c r="M61" s="112"/>
      <c r="N61" s="112">
        <f t="shared" si="27"/>
        <v>0</v>
      </c>
      <c r="O61" s="112">
        <f>O62+O63</f>
        <v>35000</v>
      </c>
      <c r="P61" s="112">
        <f>P62+P63</f>
        <v>35000</v>
      </c>
      <c r="Q61" s="284">
        <f>Q62+Q63</f>
        <v>30000</v>
      </c>
      <c r="R61" s="100">
        <f t="shared" si="22"/>
        <v>35000</v>
      </c>
    </row>
    <row r="62" spans="1:18" s="134" customFormat="1" ht="19.5">
      <c r="A62" s="133"/>
      <c r="B62" s="411" t="s">
        <v>477</v>
      </c>
      <c r="C62" s="272" t="s">
        <v>476</v>
      </c>
      <c r="D62" s="388">
        <v>443</v>
      </c>
      <c r="E62" s="118" t="s">
        <v>478</v>
      </c>
      <c r="F62" s="112"/>
      <c r="G62" s="112"/>
      <c r="H62" s="112"/>
      <c r="I62" s="112"/>
      <c r="J62" s="112"/>
      <c r="K62" s="112">
        <v>0</v>
      </c>
      <c r="L62" s="112"/>
      <c r="M62" s="112"/>
      <c r="N62" s="112"/>
      <c r="O62" s="112">
        <v>0</v>
      </c>
      <c r="P62" s="112">
        <v>0</v>
      </c>
      <c r="Q62" s="284"/>
      <c r="R62" s="100">
        <f t="shared" si="22"/>
        <v>0</v>
      </c>
    </row>
    <row r="63" spans="1:18" s="134" customFormat="1" ht="37.5">
      <c r="A63" s="133"/>
      <c r="B63" s="272" t="s">
        <v>431</v>
      </c>
      <c r="C63" s="272" t="s">
        <v>432</v>
      </c>
      <c r="D63" s="272" t="s">
        <v>561</v>
      </c>
      <c r="E63" s="118" t="s">
        <v>436</v>
      </c>
      <c r="F63" s="112"/>
      <c r="G63" s="113"/>
      <c r="H63" s="113"/>
      <c r="I63" s="113"/>
      <c r="J63" s="115"/>
      <c r="K63" s="121">
        <v>35000</v>
      </c>
      <c r="L63" s="115"/>
      <c r="M63" s="115"/>
      <c r="N63" s="115"/>
      <c r="O63" s="115">
        <v>35000</v>
      </c>
      <c r="P63" s="114">
        <v>35000</v>
      </c>
      <c r="Q63" s="122">
        <v>30000</v>
      </c>
      <c r="R63" s="100">
        <f t="shared" si="22"/>
        <v>35000</v>
      </c>
    </row>
    <row r="64" spans="1:18" s="134" customFormat="1" ht="19.5">
      <c r="A64" s="133"/>
      <c r="B64" s="393" t="s">
        <v>259</v>
      </c>
      <c r="C64" s="393" t="s">
        <v>473</v>
      </c>
      <c r="D64" s="393" t="s">
        <v>259</v>
      </c>
      <c r="E64" s="395" t="s">
        <v>474</v>
      </c>
      <c r="F64" s="112"/>
      <c r="G64" s="112"/>
      <c r="H64" s="112"/>
      <c r="I64" s="112"/>
      <c r="J64" s="129"/>
      <c r="K64" s="121">
        <f>K65</f>
        <v>380794</v>
      </c>
      <c r="L64" s="129"/>
      <c r="M64" s="129"/>
      <c r="N64" s="129"/>
      <c r="O64" s="129">
        <f>O65</f>
        <v>380794</v>
      </c>
      <c r="P64" s="121">
        <f>P65</f>
        <v>380794</v>
      </c>
      <c r="Q64" s="127">
        <f>Q65</f>
        <v>261741</v>
      </c>
      <c r="R64" s="100">
        <f t="shared" si="22"/>
        <v>380794</v>
      </c>
    </row>
    <row r="65" spans="1:18" s="134" customFormat="1" ht="75">
      <c r="A65" s="133"/>
      <c r="B65" s="272" t="s">
        <v>469</v>
      </c>
      <c r="C65" s="272" t="s">
        <v>467</v>
      </c>
      <c r="D65" s="272" t="s">
        <v>468</v>
      </c>
      <c r="E65" s="118" t="s">
        <v>470</v>
      </c>
      <c r="F65" s="112"/>
      <c r="G65" s="113"/>
      <c r="H65" s="113"/>
      <c r="I65" s="113"/>
      <c r="J65" s="115"/>
      <c r="K65" s="121">
        <v>380794</v>
      </c>
      <c r="L65" s="115"/>
      <c r="M65" s="115"/>
      <c r="N65" s="115"/>
      <c r="O65" s="115">
        <v>380794</v>
      </c>
      <c r="P65" s="114">
        <v>380794</v>
      </c>
      <c r="Q65" s="122">
        <v>261741</v>
      </c>
      <c r="R65" s="100">
        <f t="shared" si="22"/>
        <v>380794</v>
      </c>
    </row>
    <row r="66" spans="1:18" s="134" customFormat="1" ht="83.25" customHeight="1">
      <c r="A66" s="133"/>
      <c r="B66" s="245" t="s">
        <v>1</v>
      </c>
      <c r="C66" s="245"/>
      <c r="D66" s="245"/>
      <c r="E66" s="236" t="s">
        <v>120</v>
      </c>
      <c r="F66" s="244">
        <f>F67</f>
        <v>67455656</v>
      </c>
      <c r="G66" s="244">
        <f aca="true" t="shared" si="28" ref="G66:Q66">G67</f>
        <v>67455656</v>
      </c>
      <c r="H66" s="244">
        <f t="shared" si="28"/>
        <v>2488240</v>
      </c>
      <c r="I66" s="244">
        <f t="shared" si="28"/>
        <v>42356</v>
      </c>
      <c r="J66" s="244">
        <f t="shared" si="28"/>
        <v>0</v>
      </c>
      <c r="K66" s="244">
        <f t="shared" si="28"/>
        <v>0</v>
      </c>
      <c r="L66" s="244">
        <f t="shared" si="28"/>
        <v>0</v>
      </c>
      <c r="M66" s="244">
        <f t="shared" si="28"/>
        <v>0</v>
      </c>
      <c r="N66" s="244">
        <f t="shared" si="28"/>
        <v>0</v>
      </c>
      <c r="O66" s="244">
        <f t="shared" si="28"/>
        <v>0</v>
      </c>
      <c r="P66" s="244">
        <f t="shared" si="28"/>
        <v>0</v>
      </c>
      <c r="Q66" s="250">
        <f t="shared" si="28"/>
        <v>0</v>
      </c>
      <c r="R66" s="100">
        <f t="shared" si="22"/>
        <v>67455656</v>
      </c>
    </row>
    <row r="67" spans="1:18" s="134" customFormat="1" ht="58.5">
      <c r="A67" s="133"/>
      <c r="B67" s="238" t="s">
        <v>2</v>
      </c>
      <c r="C67" s="238"/>
      <c r="D67" s="238"/>
      <c r="E67" s="251" t="s">
        <v>120</v>
      </c>
      <c r="F67" s="250">
        <f>F68+F70</f>
        <v>67455656</v>
      </c>
      <c r="G67" s="250">
        <f aca="true" t="shared" si="29" ref="G67:Q67">G68+G70</f>
        <v>67455656</v>
      </c>
      <c r="H67" s="250">
        <f t="shared" si="29"/>
        <v>2488240</v>
      </c>
      <c r="I67" s="250">
        <f t="shared" si="29"/>
        <v>42356</v>
      </c>
      <c r="J67" s="250">
        <f t="shared" si="29"/>
        <v>0</v>
      </c>
      <c r="K67" s="250">
        <f t="shared" si="29"/>
        <v>0</v>
      </c>
      <c r="L67" s="250">
        <f t="shared" si="29"/>
        <v>0</v>
      </c>
      <c r="M67" s="250">
        <f t="shared" si="29"/>
        <v>0</v>
      </c>
      <c r="N67" s="250">
        <f t="shared" si="29"/>
        <v>0</v>
      </c>
      <c r="O67" s="250">
        <f t="shared" si="29"/>
        <v>0</v>
      </c>
      <c r="P67" s="250">
        <f t="shared" si="29"/>
        <v>0</v>
      </c>
      <c r="Q67" s="250">
        <f t="shared" si="29"/>
        <v>0</v>
      </c>
      <c r="R67" s="100">
        <f t="shared" si="22"/>
        <v>67455656</v>
      </c>
    </row>
    <row r="68" spans="1:18" s="134" customFormat="1" ht="22.5" customHeight="1">
      <c r="A68" s="133"/>
      <c r="B68" s="230" t="s">
        <v>259</v>
      </c>
      <c r="C68" s="103" t="s">
        <v>260</v>
      </c>
      <c r="D68" s="230" t="s">
        <v>259</v>
      </c>
      <c r="E68" s="104" t="s">
        <v>166</v>
      </c>
      <c r="F68" s="121">
        <f>F69</f>
        <v>3165656</v>
      </c>
      <c r="G68" s="121">
        <f aca="true" t="shared" si="30" ref="G68:Q68">G69</f>
        <v>3165656</v>
      </c>
      <c r="H68" s="121">
        <f t="shared" si="30"/>
        <v>2488240</v>
      </c>
      <c r="I68" s="121">
        <f t="shared" si="30"/>
        <v>42356</v>
      </c>
      <c r="J68" s="121">
        <f t="shared" si="30"/>
        <v>0</v>
      </c>
      <c r="K68" s="121">
        <f t="shared" si="30"/>
        <v>0</v>
      </c>
      <c r="L68" s="121">
        <f t="shared" si="30"/>
        <v>0</v>
      </c>
      <c r="M68" s="121">
        <f t="shared" si="30"/>
        <v>0</v>
      </c>
      <c r="N68" s="121">
        <f t="shared" si="30"/>
        <v>0</v>
      </c>
      <c r="O68" s="121">
        <f t="shared" si="30"/>
        <v>0</v>
      </c>
      <c r="P68" s="121">
        <f t="shared" si="30"/>
        <v>0</v>
      </c>
      <c r="Q68" s="127">
        <f t="shared" si="30"/>
        <v>0</v>
      </c>
      <c r="R68" s="100">
        <f t="shared" si="22"/>
        <v>3165656</v>
      </c>
    </row>
    <row r="69" spans="1:18" s="134" customFormat="1" ht="68.25" customHeight="1">
      <c r="A69" s="133"/>
      <c r="B69" s="108" t="s">
        <v>3</v>
      </c>
      <c r="C69" s="108" t="s">
        <v>133</v>
      </c>
      <c r="D69" s="108" t="s">
        <v>558</v>
      </c>
      <c r="E69" s="240" t="s">
        <v>135</v>
      </c>
      <c r="F69" s="121">
        <v>3165656</v>
      </c>
      <c r="G69" s="114">
        <v>3165656</v>
      </c>
      <c r="H69" s="114">
        <v>2488240</v>
      </c>
      <c r="I69" s="114">
        <v>42356</v>
      </c>
      <c r="J69" s="121"/>
      <c r="K69" s="121"/>
      <c r="L69" s="114"/>
      <c r="M69" s="114"/>
      <c r="N69" s="114"/>
      <c r="O69" s="114"/>
      <c r="P69" s="114"/>
      <c r="Q69" s="122"/>
      <c r="R69" s="100">
        <f t="shared" si="22"/>
        <v>3165656</v>
      </c>
    </row>
    <row r="70" spans="1:18" ht="30.75" customHeight="1">
      <c r="A70" s="107"/>
      <c r="B70" s="230" t="s">
        <v>259</v>
      </c>
      <c r="C70" s="248" t="s">
        <v>179</v>
      </c>
      <c r="D70" s="247" t="s">
        <v>259</v>
      </c>
      <c r="E70" s="378" t="s">
        <v>178</v>
      </c>
      <c r="F70" s="112">
        <f>F71+F74+F77+F81+F89+F90+F96+F97+F99+F98</f>
        <v>64290000</v>
      </c>
      <c r="G70" s="112">
        <f>G71+G74+G77+G81+G89+G90+G96+G97+G99+G98</f>
        <v>64290000</v>
      </c>
      <c r="H70" s="112">
        <f aca="true" t="shared" si="31" ref="H70:Q70">H71+H74+H77+H81+H89+H90+H96+H97+H99+H98+H91</f>
        <v>0</v>
      </c>
      <c r="I70" s="112">
        <f t="shared" si="31"/>
        <v>0</v>
      </c>
      <c r="J70" s="112">
        <f t="shared" si="31"/>
        <v>0</v>
      </c>
      <c r="K70" s="112">
        <f t="shared" si="31"/>
        <v>0</v>
      </c>
      <c r="L70" s="112">
        <f t="shared" si="31"/>
        <v>0</v>
      </c>
      <c r="M70" s="112">
        <f t="shared" si="31"/>
        <v>0</v>
      </c>
      <c r="N70" s="112">
        <f t="shared" si="31"/>
        <v>0</v>
      </c>
      <c r="O70" s="112">
        <f t="shared" si="31"/>
        <v>0</v>
      </c>
      <c r="P70" s="112">
        <f t="shared" si="31"/>
        <v>0</v>
      </c>
      <c r="Q70" s="112">
        <f t="shared" si="31"/>
        <v>0</v>
      </c>
      <c r="R70" s="100">
        <f t="shared" si="22"/>
        <v>64290000</v>
      </c>
    </row>
    <row r="71" spans="1:18" s="134" customFormat="1" ht="96" customHeight="1">
      <c r="A71" s="133"/>
      <c r="B71" s="379" t="s">
        <v>9</v>
      </c>
      <c r="C71" s="379" t="s">
        <v>208</v>
      </c>
      <c r="D71" s="386" t="s">
        <v>259</v>
      </c>
      <c r="E71" s="381" t="s">
        <v>372</v>
      </c>
      <c r="F71" s="119">
        <f>F72+F73</f>
        <v>44381400</v>
      </c>
      <c r="G71" s="119">
        <f aca="true" t="shared" si="32" ref="G71:Q71">G72+G73</f>
        <v>44381400</v>
      </c>
      <c r="H71" s="119">
        <f t="shared" si="32"/>
        <v>0</v>
      </c>
      <c r="I71" s="119">
        <f t="shared" si="32"/>
        <v>0</v>
      </c>
      <c r="J71" s="119">
        <f t="shared" si="32"/>
        <v>0</v>
      </c>
      <c r="K71" s="119">
        <f t="shared" si="32"/>
        <v>0</v>
      </c>
      <c r="L71" s="119">
        <f t="shared" si="32"/>
        <v>0</v>
      </c>
      <c r="M71" s="119">
        <f t="shared" si="32"/>
        <v>0</v>
      </c>
      <c r="N71" s="119">
        <f t="shared" si="32"/>
        <v>0</v>
      </c>
      <c r="O71" s="119">
        <f t="shared" si="32"/>
        <v>0</v>
      </c>
      <c r="P71" s="119">
        <f t="shared" si="32"/>
        <v>0</v>
      </c>
      <c r="Q71" s="119">
        <f t="shared" si="32"/>
        <v>0</v>
      </c>
      <c r="R71" s="100">
        <f t="shared" si="22"/>
        <v>44381400</v>
      </c>
    </row>
    <row r="72" spans="1:18" s="137" customFormat="1" ht="66" customHeight="1">
      <c r="A72" s="135"/>
      <c r="B72" s="387" t="s">
        <v>10</v>
      </c>
      <c r="C72" s="275" t="s">
        <v>209</v>
      </c>
      <c r="D72" s="275" t="s">
        <v>121</v>
      </c>
      <c r="E72" s="249" t="s">
        <v>11</v>
      </c>
      <c r="F72" s="112">
        <v>5000000</v>
      </c>
      <c r="G72" s="113">
        <v>5000000</v>
      </c>
      <c r="H72" s="112"/>
      <c r="I72" s="112"/>
      <c r="J72" s="136"/>
      <c r="K72" s="114">
        <v>0</v>
      </c>
      <c r="L72" s="136"/>
      <c r="M72" s="136"/>
      <c r="N72" s="136"/>
      <c r="O72" s="136"/>
      <c r="P72" s="116"/>
      <c r="Q72" s="116"/>
      <c r="R72" s="100">
        <f t="shared" si="22"/>
        <v>5000000</v>
      </c>
    </row>
    <row r="73" spans="1:18" s="137" customFormat="1" ht="59.25" customHeight="1">
      <c r="A73" s="135"/>
      <c r="B73" s="387" t="s">
        <v>12</v>
      </c>
      <c r="C73" s="275" t="s">
        <v>210</v>
      </c>
      <c r="D73" s="275" t="s">
        <v>123</v>
      </c>
      <c r="E73" s="249" t="s">
        <v>373</v>
      </c>
      <c r="F73" s="112">
        <v>39381400</v>
      </c>
      <c r="G73" s="113">
        <v>39381400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2"/>
        <v>39381400</v>
      </c>
    </row>
    <row r="74" spans="1:18" s="137" customFormat="1" ht="58.5" customHeight="1">
      <c r="A74" s="135"/>
      <c r="B74" s="387" t="s">
        <v>13</v>
      </c>
      <c r="C74" s="275" t="s">
        <v>211</v>
      </c>
      <c r="D74" s="388" t="s">
        <v>259</v>
      </c>
      <c r="E74" s="118" t="s">
        <v>374</v>
      </c>
      <c r="F74" s="112">
        <f>F75+F76</f>
        <v>1415400</v>
      </c>
      <c r="G74" s="112">
        <f aca="true" t="shared" si="33" ref="G74:Q74">G75+G76</f>
        <v>1415400</v>
      </c>
      <c r="H74" s="112">
        <f t="shared" si="33"/>
        <v>0</v>
      </c>
      <c r="I74" s="112">
        <f t="shared" si="33"/>
        <v>0</v>
      </c>
      <c r="J74" s="112">
        <f t="shared" si="33"/>
        <v>0</v>
      </c>
      <c r="K74" s="112">
        <f t="shared" si="33"/>
        <v>0</v>
      </c>
      <c r="L74" s="112">
        <f t="shared" si="33"/>
        <v>0</v>
      </c>
      <c r="M74" s="112">
        <f t="shared" si="33"/>
        <v>0</v>
      </c>
      <c r="N74" s="112">
        <f t="shared" si="33"/>
        <v>0</v>
      </c>
      <c r="O74" s="112">
        <f t="shared" si="33"/>
        <v>0</v>
      </c>
      <c r="P74" s="112">
        <f t="shared" si="33"/>
        <v>0</v>
      </c>
      <c r="Q74" s="112">
        <f t="shared" si="33"/>
        <v>0</v>
      </c>
      <c r="R74" s="100">
        <f t="shared" si="22"/>
        <v>1415400</v>
      </c>
    </row>
    <row r="75" spans="1:18" ht="64.5" customHeight="1">
      <c r="A75" s="107"/>
      <c r="B75" s="387" t="s">
        <v>14</v>
      </c>
      <c r="C75" s="275" t="s">
        <v>212</v>
      </c>
      <c r="D75" s="275" t="s">
        <v>121</v>
      </c>
      <c r="E75" s="249" t="s">
        <v>374</v>
      </c>
      <c r="F75" s="112">
        <v>100000</v>
      </c>
      <c r="G75" s="113">
        <v>100000</v>
      </c>
      <c r="H75" s="112"/>
      <c r="I75" s="112"/>
      <c r="J75" s="136"/>
      <c r="K75" s="114"/>
      <c r="L75" s="136"/>
      <c r="M75" s="136"/>
      <c r="N75" s="136"/>
      <c r="O75" s="136"/>
      <c r="P75" s="116"/>
      <c r="Q75" s="116"/>
      <c r="R75" s="100">
        <f t="shared" si="22"/>
        <v>100000</v>
      </c>
    </row>
    <row r="76" spans="1:18" ht="62.25" customHeight="1">
      <c r="A76" s="107"/>
      <c r="B76" s="387" t="s">
        <v>15</v>
      </c>
      <c r="C76" s="275" t="s">
        <v>213</v>
      </c>
      <c r="D76" s="275" t="s">
        <v>123</v>
      </c>
      <c r="E76" s="249" t="s">
        <v>375</v>
      </c>
      <c r="F76" s="112">
        <v>1315400</v>
      </c>
      <c r="G76" s="113">
        <v>1315400</v>
      </c>
      <c r="H76" s="112"/>
      <c r="I76" s="112"/>
      <c r="J76" s="136"/>
      <c r="K76" s="114">
        <v>0</v>
      </c>
      <c r="L76" s="136"/>
      <c r="M76" s="136"/>
      <c r="N76" s="136"/>
      <c r="O76" s="136"/>
      <c r="P76" s="116"/>
      <c r="Q76" s="116"/>
      <c r="R76" s="100">
        <f t="shared" si="22"/>
        <v>1315400</v>
      </c>
    </row>
    <row r="77" spans="1:18" s="131" customFormat="1" ht="77.25" customHeight="1">
      <c r="A77" s="139"/>
      <c r="B77" s="387" t="s">
        <v>19</v>
      </c>
      <c r="C77" s="117" t="s">
        <v>16</v>
      </c>
      <c r="D77" s="388" t="s">
        <v>259</v>
      </c>
      <c r="E77" s="118" t="s">
        <v>20</v>
      </c>
      <c r="F77" s="112">
        <f>F78+F79+F80</f>
        <v>10000</v>
      </c>
      <c r="G77" s="112">
        <f aca="true" t="shared" si="34" ref="G77:Q77">G78+G79+G80</f>
        <v>10000</v>
      </c>
      <c r="H77" s="112">
        <f t="shared" si="34"/>
        <v>0</v>
      </c>
      <c r="I77" s="112">
        <f t="shared" si="34"/>
        <v>0</v>
      </c>
      <c r="J77" s="112">
        <f t="shared" si="34"/>
        <v>0</v>
      </c>
      <c r="K77" s="112">
        <f t="shared" si="34"/>
        <v>0</v>
      </c>
      <c r="L77" s="112">
        <f t="shared" si="34"/>
        <v>0</v>
      </c>
      <c r="M77" s="112">
        <f t="shared" si="34"/>
        <v>0</v>
      </c>
      <c r="N77" s="112">
        <f t="shared" si="34"/>
        <v>0</v>
      </c>
      <c r="O77" s="112">
        <f t="shared" si="34"/>
        <v>0</v>
      </c>
      <c r="P77" s="112">
        <f t="shared" si="34"/>
        <v>0</v>
      </c>
      <c r="Q77" s="112">
        <f t="shared" si="34"/>
        <v>0</v>
      </c>
      <c r="R77" s="100">
        <f t="shared" si="22"/>
        <v>10000</v>
      </c>
    </row>
    <row r="78" spans="1:18" s="131" customFormat="1" ht="49.5" customHeight="1">
      <c r="A78" s="139"/>
      <c r="B78" s="385" t="s">
        <v>21</v>
      </c>
      <c r="C78" s="111" t="s">
        <v>22</v>
      </c>
      <c r="D78" s="111" t="s">
        <v>121</v>
      </c>
      <c r="E78" s="118" t="s">
        <v>23</v>
      </c>
      <c r="F78" s="112">
        <v>10000</v>
      </c>
      <c r="G78" s="113">
        <v>10000</v>
      </c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2"/>
        <v>10000</v>
      </c>
    </row>
    <row r="79" spans="1:18" s="131" customFormat="1" ht="51" customHeight="1" hidden="1">
      <c r="A79" s="139"/>
      <c r="B79" s="385" t="s">
        <v>24</v>
      </c>
      <c r="C79" s="111" t="s">
        <v>25</v>
      </c>
      <c r="D79" s="111" t="s">
        <v>122</v>
      </c>
      <c r="E79" s="118" t="s">
        <v>17</v>
      </c>
      <c r="F79" s="112"/>
      <c r="G79" s="113"/>
      <c r="H79" s="112"/>
      <c r="I79" s="112"/>
      <c r="J79" s="136"/>
      <c r="K79" s="114"/>
      <c r="L79" s="136"/>
      <c r="M79" s="136"/>
      <c r="N79" s="136"/>
      <c r="O79" s="136"/>
      <c r="P79" s="116"/>
      <c r="Q79" s="116"/>
      <c r="R79" s="100">
        <f t="shared" si="22"/>
        <v>0</v>
      </c>
    </row>
    <row r="80" spans="1:18" s="131" customFormat="1" ht="64.5" customHeight="1" hidden="1">
      <c r="A80" s="139"/>
      <c r="B80" s="385" t="s">
        <v>26</v>
      </c>
      <c r="C80" s="111" t="s">
        <v>27</v>
      </c>
      <c r="D80" s="111" t="s">
        <v>122</v>
      </c>
      <c r="E80" s="118" t="s">
        <v>18</v>
      </c>
      <c r="F80" s="112"/>
      <c r="G80" s="113"/>
      <c r="H80" s="112"/>
      <c r="I80" s="112"/>
      <c r="J80" s="136"/>
      <c r="K80" s="114"/>
      <c r="L80" s="136"/>
      <c r="M80" s="136"/>
      <c r="N80" s="136"/>
      <c r="O80" s="136"/>
      <c r="P80" s="116"/>
      <c r="Q80" s="116"/>
      <c r="R80" s="100">
        <f t="shared" si="22"/>
        <v>0</v>
      </c>
    </row>
    <row r="81" spans="1:18" s="131" customFormat="1" ht="64.5" customHeight="1">
      <c r="A81" s="139"/>
      <c r="B81" s="387" t="s">
        <v>28</v>
      </c>
      <c r="C81" s="275" t="s">
        <v>216</v>
      </c>
      <c r="D81" s="388" t="s">
        <v>259</v>
      </c>
      <c r="E81" s="118" t="s">
        <v>411</v>
      </c>
      <c r="F81" s="112">
        <f>F82+F83+F84+F85+F86+F87+F88</f>
        <v>11773360</v>
      </c>
      <c r="G81" s="112">
        <f aca="true" t="shared" si="35" ref="G81:Q81">G82+G83+G84+G85+G86+G87+G88</f>
        <v>11773360</v>
      </c>
      <c r="H81" s="112">
        <f t="shared" si="35"/>
        <v>0</v>
      </c>
      <c r="I81" s="112">
        <f t="shared" si="35"/>
        <v>0</v>
      </c>
      <c r="J81" s="112">
        <f t="shared" si="35"/>
        <v>0</v>
      </c>
      <c r="K81" s="112">
        <f t="shared" si="35"/>
        <v>0</v>
      </c>
      <c r="L81" s="112">
        <f t="shared" si="35"/>
        <v>0</v>
      </c>
      <c r="M81" s="112">
        <f t="shared" si="35"/>
        <v>0</v>
      </c>
      <c r="N81" s="112">
        <f t="shared" si="35"/>
        <v>0</v>
      </c>
      <c r="O81" s="112">
        <f t="shared" si="35"/>
        <v>0</v>
      </c>
      <c r="P81" s="112">
        <f t="shared" si="35"/>
        <v>0</v>
      </c>
      <c r="Q81" s="112">
        <f t="shared" si="35"/>
        <v>0</v>
      </c>
      <c r="R81" s="100">
        <f t="shared" si="22"/>
        <v>11773360</v>
      </c>
    </row>
    <row r="82" spans="1:18" ht="35.25" customHeight="1">
      <c r="A82" s="107"/>
      <c r="B82" s="387" t="s">
        <v>29</v>
      </c>
      <c r="C82" s="275" t="s">
        <v>217</v>
      </c>
      <c r="D82" s="275" t="s">
        <v>118</v>
      </c>
      <c r="E82" s="118" t="s">
        <v>376</v>
      </c>
      <c r="F82" s="112">
        <v>88000</v>
      </c>
      <c r="G82" s="113">
        <v>88000</v>
      </c>
      <c r="H82" s="105"/>
      <c r="I82" s="105"/>
      <c r="J82" s="105"/>
      <c r="K82" s="105"/>
      <c r="L82" s="105">
        <v>0</v>
      </c>
      <c r="M82" s="105">
        <v>0</v>
      </c>
      <c r="N82" s="105">
        <v>0</v>
      </c>
      <c r="O82" s="105"/>
      <c r="P82" s="105"/>
      <c r="Q82" s="105"/>
      <c r="R82" s="100">
        <f t="shared" si="22"/>
        <v>88000</v>
      </c>
    </row>
    <row r="83" spans="1:18" ht="37.5" hidden="1">
      <c r="A83" s="107"/>
      <c r="B83" s="387" t="s">
        <v>30</v>
      </c>
      <c r="C83" s="275" t="s">
        <v>218</v>
      </c>
      <c r="D83" s="275" t="s">
        <v>118</v>
      </c>
      <c r="E83" s="118" t="s">
        <v>31</v>
      </c>
      <c r="F83" s="112"/>
      <c r="G83" s="113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2"/>
        <v>0</v>
      </c>
    </row>
    <row r="84" spans="1:18" ht="18.75">
      <c r="A84" s="107"/>
      <c r="B84" s="387" t="s">
        <v>32</v>
      </c>
      <c r="C84" s="275" t="s">
        <v>219</v>
      </c>
      <c r="D84" s="275" t="s">
        <v>118</v>
      </c>
      <c r="E84" s="118" t="s">
        <v>377</v>
      </c>
      <c r="F84" s="112">
        <v>6055000</v>
      </c>
      <c r="G84" s="113">
        <v>6055000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2"/>
        <v>6055000</v>
      </c>
    </row>
    <row r="85" spans="1:18" ht="36.75" customHeight="1">
      <c r="A85" s="107"/>
      <c r="B85" s="387" t="s">
        <v>33</v>
      </c>
      <c r="C85" s="275" t="s">
        <v>220</v>
      </c>
      <c r="D85" s="275" t="s">
        <v>118</v>
      </c>
      <c r="E85" s="118" t="s">
        <v>378</v>
      </c>
      <c r="F85" s="112">
        <v>1100000</v>
      </c>
      <c r="G85" s="113">
        <v>1100000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2"/>
        <v>1100000</v>
      </c>
    </row>
    <row r="86" spans="1:18" ht="33.75" customHeight="1">
      <c r="A86" s="107"/>
      <c r="B86" s="387" t="s">
        <v>34</v>
      </c>
      <c r="C86" s="275" t="s">
        <v>221</v>
      </c>
      <c r="D86" s="275" t="s">
        <v>118</v>
      </c>
      <c r="E86" s="118" t="s">
        <v>379</v>
      </c>
      <c r="F86" s="112">
        <v>1800060</v>
      </c>
      <c r="G86" s="113">
        <v>1800060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0">
        <f t="shared" si="22"/>
        <v>1800060</v>
      </c>
    </row>
    <row r="87" spans="1:18" ht="32.25" customHeight="1">
      <c r="A87" s="107"/>
      <c r="B87" s="387" t="s">
        <v>35</v>
      </c>
      <c r="C87" s="275" t="s">
        <v>222</v>
      </c>
      <c r="D87" s="275" t="s">
        <v>118</v>
      </c>
      <c r="E87" s="118" t="s">
        <v>380</v>
      </c>
      <c r="F87" s="112">
        <v>30000</v>
      </c>
      <c r="G87" s="113">
        <v>30000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0">
        <f t="shared" si="22"/>
        <v>30000</v>
      </c>
    </row>
    <row r="88" spans="1:18" ht="37.5">
      <c r="A88" s="107"/>
      <c r="B88" s="387" t="s">
        <v>412</v>
      </c>
      <c r="C88" s="275" t="s">
        <v>413</v>
      </c>
      <c r="D88" s="275" t="s">
        <v>118</v>
      </c>
      <c r="E88" s="118" t="s">
        <v>381</v>
      </c>
      <c r="F88" s="112">
        <v>2700300</v>
      </c>
      <c r="G88" s="113">
        <v>2700300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t="shared" si="22"/>
        <v>2700300</v>
      </c>
    </row>
    <row r="89" spans="1:18" ht="56.25">
      <c r="A89" s="107"/>
      <c r="B89" s="387" t="s">
        <v>37</v>
      </c>
      <c r="C89" s="275" t="s">
        <v>223</v>
      </c>
      <c r="D89" s="275" t="s">
        <v>122</v>
      </c>
      <c r="E89" s="242" t="s">
        <v>388</v>
      </c>
      <c r="F89" s="112">
        <v>71900</v>
      </c>
      <c r="G89" s="113">
        <v>71900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22"/>
        <v>71900</v>
      </c>
    </row>
    <row r="90" spans="1:18" ht="193.5" customHeight="1">
      <c r="A90" s="107"/>
      <c r="B90" s="387" t="s">
        <v>38</v>
      </c>
      <c r="C90" s="272" t="s">
        <v>224</v>
      </c>
      <c r="D90" s="272" t="s">
        <v>259</v>
      </c>
      <c r="E90" s="118" t="s">
        <v>414</v>
      </c>
      <c r="F90" s="112">
        <f>F91+F92+F93+F95+F94</f>
        <v>5054640</v>
      </c>
      <c r="G90" s="112">
        <f>G91+G92+G93+G95+G94</f>
        <v>5054640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aca="true" t="shared" si="36" ref="R90:R127">F90+K90</f>
        <v>5054640</v>
      </c>
    </row>
    <row r="91" spans="1:18" ht="56.25" customHeight="1">
      <c r="A91" s="107"/>
      <c r="B91" s="387" t="s">
        <v>314</v>
      </c>
      <c r="C91" s="272" t="s">
        <v>315</v>
      </c>
      <c r="D91" s="272" t="s">
        <v>124</v>
      </c>
      <c r="E91" s="118" t="s">
        <v>36</v>
      </c>
      <c r="F91" s="112">
        <v>3549940</v>
      </c>
      <c r="G91" s="113">
        <v>3549940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6"/>
        <v>3549940</v>
      </c>
    </row>
    <row r="92" spans="1:18" ht="77.25" customHeight="1">
      <c r="A92" s="107"/>
      <c r="B92" s="387" t="s">
        <v>350</v>
      </c>
      <c r="C92" s="272" t="s">
        <v>359</v>
      </c>
      <c r="D92" s="272" t="s">
        <v>124</v>
      </c>
      <c r="E92" s="118" t="s">
        <v>358</v>
      </c>
      <c r="F92" s="112">
        <v>798000</v>
      </c>
      <c r="G92" s="113">
        <v>798000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6"/>
        <v>798000</v>
      </c>
    </row>
    <row r="93" spans="1:18" ht="63.75" customHeight="1">
      <c r="A93" s="107"/>
      <c r="B93" s="387" t="s">
        <v>361</v>
      </c>
      <c r="C93" s="272" t="s">
        <v>362</v>
      </c>
      <c r="D93" s="272" t="s">
        <v>124</v>
      </c>
      <c r="E93" s="118" t="s">
        <v>360</v>
      </c>
      <c r="F93" s="112">
        <v>665700</v>
      </c>
      <c r="G93" s="113">
        <v>665700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6"/>
        <v>665700</v>
      </c>
    </row>
    <row r="94" spans="1:18" ht="75.75" customHeight="1">
      <c r="A94" s="107"/>
      <c r="B94" s="535" t="s">
        <v>192</v>
      </c>
      <c r="C94" s="536">
        <v>3084</v>
      </c>
      <c r="D94" s="537">
        <v>1040</v>
      </c>
      <c r="E94" s="538" t="s">
        <v>193</v>
      </c>
      <c r="F94" s="112">
        <v>35000</v>
      </c>
      <c r="G94" s="113">
        <v>35000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6"/>
        <v>35000</v>
      </c>
    </row>
    <row r="95" spans="1:18" ht="87.75" customHeight="1">
      <c r="A95" s="107"/>
      <c r="B95" s="387" t="s">
        <v>363</v>
      </c>
      <c r="C95" s="272" t="s">
        <v>364</v>
      </c>
      <c r="D95" s="272" t="s">
        <v>124</v>
      </c>
      <c r="E95" s="118" t="s">
        <v>365</v>
      </c>
      <c r="F95" s="112">
        <v>6000</v>
      </c>
      <c r="G95" s="113">
        <v>6000</v>
      </c>
      <c r="H95" s="136"/>
      <c r="I95" s="136"/>
      <c r="J95" s="136"/>
      <c r="K95" s="114"/>
      <c r="L95" s="136"/>
      <c r="M95" s="136"/>
      <c r="N95" s="136"/>
      <c r="O95" s="136"/>
      <c r="P95" s="116"/>
      <c r="Q95" s="116"/>
      <c r="R95" s="100">
        <f t="shared" si="36"/>
        <v>6000</v>
      </c>
    </row>
    <row r="96" spans="1:18" ht="37.5">
      <c r="A96" s="107"/>
      <c r="B96" s="387" t="s">
        <v>39</v>
      </c>
      <c r="C96" s="272" t="s">
        <v>225</v>
      </c>
      <c r="D96" s="272" t="s">
        <v>121</v>
      </c>
      <c r="E96" s="118" t="s">
        <v>415</v>
      </c>
      <c r="F96" s="112">
        <v>13200</v>
      </c>
      <c r="G96" s="113">
        <v>13200</v>
      </c>
      <c r="H96" s="136"/>
      <c r="I96" s="136"/>
      <c r="J96" s="136"/>
      <c r="K96" s="114"/>
      <c r="L96" s="136"/>
      <c r="M96" s="136"/>
      <c r="N96" s="136"/>
      <c r="O96" s="136"/>
      <c r="P96" s="116"/>
      <c r="Q96" s="116"/>
      <c r="R96" s="100">
        <f>F96+K96</f>
        <v>13200</v>
      </c>
    </row>
    <row r="97" spans="1:18" ht="115.5" customHeight="1">
      <c r="A97" s="107"/>
      <c r="B97" s="387" t="s">
        <v>46</v>
      </c>
      <c r="C97" s="272" t="s">
        <v>202</v>
      </c>
      <c r="D97" s="388" t="s">
        <v>259</v>
      </c>
      <c r="E97" s="118" t="s">
        <v>45</v>
      </c>
      <c r="F97" s="112">
        <v>180000</v>
      </c>
      <c r="G97" s="113">
        <v>180000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00">
        <f>F97+K97</f>
        <v>180000</v>
      </c>
    </row>
    <row r="98" spans="1:18" ht="237" customHeight="1">
      <c r="A98" s="107"/>
      <c r="B98" s="387" t="s">
        <v>430</v>
      </c>
      <c r="C98" s="272" t="s">
        <v>572</v>
      </c>
      <c r="D98" s="388">
        <v>1040</v>
      </c>
      <c r="E98" s="118" t="s">
        <v>8</v>
      </c>
      <c r="F98" s="112">
        <v>947100</v>
      </c>
      <c r="G98" s="113">
        <v>947100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00">
        <f>F98+K98</f>
        <v>947100</v>
      </c>
    </row>
    <row r="99" spans="1:18" ht="18.75">
      <c r="A99" s="107"/>
      <c r="B99" s="275" t="s">
        <v>47</v>
      </c>
      <c r="C99" s="272" t="s">
        <v>41</v>
      </c>
      <c r="D99" s="388" t="s">
        <v>259</v>
      </c>
      <c r="E99" s="241" t="s">
        <v>0</v>
      </c>
      <c r="F99" s="112">
        <f>F100</f>
        <v>443000</v>
      </c>
      <c r="G99" s="112">
        <f aca="true" t="shared" si="37" ref="G99:Q99">G100</f>
        <v>443000</v>
      </c>
      <c r="H99" s="112">
        <f t="shared" si="37"/>
        <v>0</v>
      </c>
      <c r="I99" s="112">
        <f t="shared" si="37"/>
        <v>0</v>
      </c>
      <c r="J99" s="112">
        <f t="shared" si="37"/>
        <v>0</v>
      </c>
      <c r="K99" s="112">
        <f t="shared" si="37"/>
        <v>0</v>
      </c>
      <c r="L99" s="112">
        <f t="shared" si="37"/>
        <v>0</v>
      </c>
      <c r="M99" s="112">
        <f t="shared" si="37"/>
        <v>0</v>
      </c>
      <c r="N99" s="112">
        <f t="shared" si="37"/>
        <v>0</v>
      </c>
      <c r="O99" s="112">
        <f t="shared" si="37"/>
        <v>0</v>
      </c>
      <c r="P99" s="112">
        <f t="shared" si="37"/>
        <v>0</v>
      </c>
      <c r="Q99" s="112">
        <f t="shared" si="37"/>
        <v>0</v>
      </c>
      <c r="R99" s="100">
        <f t="shared" si="36"/>
        <v>443000</v>
      </c>
    </row>
    <row r="100" spans="1:18" ht="37.5">
      <c r="A100" s="107"/>
      <c r="B100" s="108" t="s">
        <v>48</v>
      </c>
      <c r="C100" s="108" t="s">
        <v>43</v>
      </c>
      <c r="D100" s="108" t="s">
        <v>262</v>
      </c>
      <c r="E100" s="240" t="s">
        <v>44</v>
      </c>
      <c r="F100" s="112">
        <v>443000</v>
      </c>
      <c r="G100" s="113">
        <v>443000</v>
      </c>
      <c r="H100" s="136"/>
      <c r="I100" s="136"/>
      <c r="J100" s="136"/>
      <c r="K100" s="114"/>
      <c r="L100" s="136"/>
      <c r="M100" s="136"/>
      <c r="N100" s="136"/>
      <c r="O100" s="136"/>
      <c r="P100" s="116"/>
      <c r="Q100" s="116"/>
      <c r="R100" s="100">
        <f t="shared" si="36"/>
        <v>443000</v>
      </c>
    </row>
    <row r="101" spans="1:18" ht="84.75" customHeight="1">
      <c r="A101" s="107"/>
      <c r="B101" s="243" t="s">
        <v>277</v>
      </c>
      <c r="C101" s="243"/>
      <c r="D101" s="243"/>
      <c r="E101" s="236" t="s">
        <v>125</v>
      </c>
      <c r="F101" s="244">
        <f>F102</f>
        <v>3556090</v>
      </c>
      <c r="G101" s="244">
        <f aca="true" t="shared" si="38" ref="G101:Q101">G102</f>
        <v>3556090</v>
      </c>
      <c r="H101" s="244">
        <f t="shared" si="38"/>
        <v>2320700</v>
      </c>
      <c r="I101" s="244">
        <f t="shared" si="38"/>
        <v>211840</v>
      </c>
      <c r="J101" s="244">
        <f t="shared" si="38"/>
        <v>0</v>
      </c>
      <c r="K101" s="244">
        <f t="shared" si="38"/>
        <v>121100</v>
      </c>
      <c r="L101" s="244">
        <f t="shared" si="38"/>
        <v>76100</v>
      </c>
      <c r="M101" s="244">
        <f t="shared" si="38"/>
        <v>42560</v>
      </c>
      <c r="N101" s="244">
        <f t="shared" si="38"/>
        <v>0</v>
      </c>
      <c r="O101" s="244">
        <f t="shared" si="38"/>
        <v>45000</v>
      </c>
      <c r="P101" s="244">
        <f t="shared" si="38"/>
        <v>45000</v>
      </c>
      <c r="Q101" s="244">
        <f t="shared" si="38"/>
        <v>12000</v>
      </c>
      <c r="R101" s="100">
        <f t="shared" si="36"/>
        <v>3677190</v>
      </c>
    </row>
    <row r="102" spans="1:18" ht="60.75" customHeight="1">
      <c r="A102" s="107"/>
      <c r="B102" s="238" t="s">
        <v>278</v>
      </c>
      <c r="C102" s="238"/>
      <c r="D102" s="238"/>
      <c r="E102" s="251" t="s">
        <v>125</v>
      </c>
      <c r="F102" s="250">
        <f>F103+F107+F105</f>
        <v>3556090</v>
      </c>
      <c r="G102" s="250">
        <f aca="true" t="shared" si="39" ref="G102:Q102">G103+G107+G105</f>
        <v>3556090</v>
      </c>
      <c r="H102" s="250">
        <f t="shared" si="39"/>
        <v>2320700</v>
      </c>
      <c r="I102" s="250">
        <f t="shared" si="39"/>
        <v>211840</v>
      </c>
      <c r="J102" s="250">
        <f t="shared" si="39"/>
        <v>0</v>
      </c>
      <c r="K102" s="250">
        <f t="shared" si="39"/>
        <v>121100</v>
      </c>
      <c r="L102" s="250">
        <f t="shared" si="39"/>
        <v>76100</v>
      </c>
      <c r="M102" s="250">
        <f t="shared" si="39"/>
        <v>42560</v>
      </c>
      <c r="N102" s="250">
        <f t="shared" si="39"/>
        <v>0</v>
      </c>
      <c r="O102" s="250">
        <f t="shared" si="39"/>
        <v>45000</v>
      </c>
      <c r="P102" s="250">
        <f t="shared" si="39"/>
        <v>45000</v>
      </c>
      <c r="Q102" s="250">
        <f t="shared" si="39"/>
        <v>12000</v>
      </c>
      <c r="R102" s="100">
        <f t="shared" si="36"/>
        <v>3677190</v>
      </c>
    </row>
    <row r="103" spans="1:18" ht="38.25" customHeight="1">
      <c r="A103" s="107"/>
      <c r="B103" s="230" t="s">
        <v>259</v>
      </c>
      <c r="C103" s="103" t="s">
        <v>260</v>
      </c>
      <c r="D103" s="230" t="s">
        <v>259</v>
      </c>
      <c r="E103" s="104" t="s">
        <v>166</v>
      </c>
      <c r="F103" s="127">
        <f>F104</f>
        <v>452000</v>
      </c>
      <c r="G103" s="127">
        <f aca="true" t="shared" si="40" ref="G103:Q103">G104</f>
        <v>452000</v>
      </c>
      <c r="H103" s="127">
        <f t="shared" si="40"/>
        <v>361000</v>
      </c>
      <c r="I103" s="127">
        <f t="shared" si="40"/>
        <v>0</v>
      </c>
      <c r="J103" s="127">
        <f t="shared" si="40"/>
        <v>0</v>
      </c>
      <c r="K103" s="127">
        <f t="shared" si="40"/>
        <v>12000</v>
      </c>
      <c r="L103" s="127">
        <f t="shared" si="40"/>
        <v>0</v>
      </c>
      <c r="M103" s="127">
        <f t="shared" si="40"/>
        <v>0</v>
      </c>
      <c r="N103" s="127">
        <f t="shared" si="40"/>
        <v>0</v>
      </c>
      <c r="O103" s="127">
        <f t="shared" si="40"/>
        <v>12000</v>
      </c>
      <c r="P103" s="127">
        <f t="shared" si="40"/>
        <v>12000</v>
      </c>
      <c r="Q103" s="127">
        <f t="shared" si="40"/>
        <v>12000</v>
      </c>
      <c r="R103" s="100">
        <f t="shared" si="36"/>
        <v>464000</v>
      </c>
    </row>
    <row r="104" spans="1:18" ht="66.75" customHeight="1">
      <c r="A104" s="107"/>
      <c r="B104" s="108" t="s">
        <v>4</v>
      </c>
      <c r="C104" s="108" t="s">
        <v>133</v>
      </c>
      <c r="D104" s="108" t="s">
        <v>558</v>
      </c>
      <c r="E104" s="240" t="s">
        <v>135</v>
      </c>
      <c r="F104" s="121">
        <v>452000</v>
      </c>
      <c r="G104" s="114">
        <v>452000</v>
      </c>
      <c r="H104" s="114">
        <v>361000</v>
      </c>
      <c r="I104" s="114"/>
      <c r="J104" s="121"/>
      <c r="K104" s="121">
        <v>12000</v>
      </c>
      <c r="L104" s="114"/>
      <c r="M104" s="114"/>
      <c r="N104" s="114"/>
      <c r="O104" s="114">
        <v>12000</v>
      </c>
      <c r="P104" s="114">
        <v>12000</v>
      </c>
      <c r="Q104" s="122">
        <v>12000</v>
      </c>
      <c r="R104" s="100">
        <f t="shared" si="36"/>
        <v>464000</v>
      </c>
    </row>
    <row r="105" spans="1:18" ht="36.75" customHeight="1">
      <c r="A105" s="107"/>
      <c r="B105" s="230" t="s">
        <v>259</v>
      </c>
      <c r="C105" s="103" t="s">
        <v>186</v>
      </c>
      <c r="D105" s="230" t="s">
        <v>259</v>
      </c>
      <c r="E105" s="104" t="s">
        <v>187</v>
      </c>
      <c r="F105" s="121">
        <f>F106</f>
        <v>1707850</v>
      </c>
      <c r="G105" s="121">
        <f aca="true" t="shared" si="41" ref="G105:Q105">G106</f>
        <v>1707850</v>
      </c>
      <c r="H105" s="121">
        <f t="shared" si="41"/>
        <v>1293600</v>
      </c>
      <c r="I105" s="121">
        <f t="shared" si="41"/>
        <v>81900</v>
      </c>
      <c r="J105" s="121">
        <f t="shared" si="41"/>
        <v>0</v>
      </c>
      <c r="K105" s="121">
        <f t="shared" si="41"/>
        <v>76100</v>
      </c>
      <c r="L105" s="121">
        <f t="shared" si="41"/>
        <v>76100</v>
      </c>
      <c r="M105" s="121">
        <f t="shared" si="41"/>
        <v>42560</v>
      </c>
      <c r="N105" s="121">
        <f t="shared" si="41"/>
        <v>0</v>
      </c>
      <c r="O105" s="121">
        <f t="shared" si="41"/>
        <v>0</v>
      </c>
      <c r="P105" s="121">
        <f t="shared" si="41"/>
        <v>0</v>
      </c>
      <c r="Q105" s="121">
        <f t="shared" si="41"/>
        <v>0</v>
      </c>
      <c r="R105" s="100">
        <f t="shared" si="36"/>
        <v>1783950</v>
      </c>
    </row>
    <row r="106" spans="1:18" ht="78.75" customHeight="1">
      <c r="A106" s="107"/>
      <c r="B106" s="389" t="s">
        <v>49</v>
      </c>
      <c r="C106" s="108" t="s">
        <v>50</v>
      </c>
      <c r="D106" s="389" t="s">
        <v>127</v>
      </c>
      <c r="E106" s="240" t="s">
        <v>53</v>
      </c>
      <c r="F106" s="121">
        <v>1707850</v>
      </c>
      <c r="G106" s="114">
        <v>1707850</v>
      </c>
      <c r="H106" s="114">
        <v>1293600</v>
      </c>
      <c r="I106" s="114">
        <v>81900</v>
      </c>
      <c r="J106" s="121"/>
      <c r="K106" s="121">
        <v>76100</v>
      </c>
      <c r="L106" s="114">
        <v>76100</v>
      </c>
      <c r="M106" s="114">
        <v>42560</v>
      </c>
      <c r="N106" s="114"/>
      <c r="O106" s="114"/>
      <c r="P106" s="114"/>
      <c r="Q106" s="121"/>
      <c r="R106" s="100">
        <f t="shared" si="36"/>
        <v>1783950</v>
      </c>
    </row>
    <row r="107" spans="1:18" ht="33.75" customHeight="1">
      <c r="A107" s="107"/>
      <c r="B107" s="230" t="s">
        <v>259</v>
      </c>
      <c r="C107" s="103" t="s">
        <v>230</v>
      </c>
      <c r="D107" s="230" t="s">
        <v>259</v>
      </c>
      <c r="E107" s="390" t="s">
        <v>229</v>
      </c>
      <c r="F107" s="121">
        <f>F109+F108</f>
        <v>1396240</v>
      </c>
      <c r="G107" s="121">
        <f aca="true" t="shared" si="42" ref="G107:Q107">G109+G108</f>
        <v>1396240</v>
      </c>
      <c r="H107" s="121">
        <f t="shared" si="42"/>
        <v>666100</v>
      </c>
      <c r="I107" s="121">
        <f t="shared" si="42"/>
        <v>129940</v>
      </c>
      <c r="J107" s="121">
        <f t="shared" si="42"/>
        <v>0</v>
      </c>
      <c r="K107" s="121">
        <f t="shared" si="42"/>
        <v>33000</v>
      </c>
      <c r="L107" s="121">
        <f t="shared" si="42"/>
        <v>0</v>
      </c>
      <c r="M107" s="121">
        <f t="shared" si="42"/>
        <v>0</v>
      </c>
      <c r="N107" s="121">
        <f t="shared" si="42"/>
        <v>0</v>
      </c>
      <c r="O107" s="121">
        <f t="shared" si="42"/>
        <v>33000</v>
      </c>
      <c r="P107" s="121">
        <f t="shared" si="42"/>
        <v>33000</v>
      </c>
      <c r="Q107" s="121">
        <f t="shared" si="42"/>
        <v>0</v>
      </c>
      <c r="R107" s="100">
        <f t="shared" si="36"/>
        <v>1429240</v>
      </c>
    </row>
    <row r="108" spans="1:18" s="131" customFormat="1" ht="18.75">
      <c r="A108" s="139"/>
      <c r="B108" s="391">
        <v>1014030</v>
      </c>
      <c r="C108" s="272" t="s">
        <v>231</v>
      </c>
      <c r="D108" s="272" t="s">
        <v>126</v>
      </c>
      <c r="E108" s="241" t="s">
        <v>54</v>
      </c>
      <c r="F108" s="112">
        <v>839840</v>
      </c>
      <c r="G108" s="113">
        <v>839840</v>
      </c>
      <c r="H108" s="113">
        <v>528700</v>
      </c>
      <c r="I108" s="113">
        <v>115940</v>
      </c>
      <c r="J108" s="113">
        <v>0</v>
      </c>
      <c r="K108" s="112">
        <v>33000</v>
      </c>
      <c r="L108" s="113"/>
      <c r="M108" s="113"/>
      <c r="N108" s="113"/>
      <c r="O108" s="113">
        <v>33000</v>
      </c>
      <c r="P108" s="113">
        <v>33000</v>
      </c>
      <c r="Q108" s="285"/>
      <c r="R108" s="100">
        <f t="shared" si="36"/>
        <v>872840</v>
      </c>
    </row>
    <row r="109" spans="1:18" s="131" customFormat="1" ht="45" customHeight="1">
      <c r="A109" s="138"/>
      <c r="B109" s="391">
        <v>1014080</v>
      </c>
      <c r="C109" s="272" t="s">
        <v>55</v>
      </c>
      <c r="D109" s="272" t="s">
        <v>259</v>
      </c>
      <c r="E109" s="241" t="s">
        <v>56</v>
      </c>
      <c r="F109" s="112">
        <f>F110+F111</f>
        <v>556400</v>
      </c>
      <c r="G109" s="112">
        <f aca="true" t="shared" si="43" ref="G109:Q109">G110+G111</f>
        <v>556400</v>
      </c>
      <c r="H109" s="112">
        <f t="shared" si="43"/>
        <v>137400</v>
      </c>
      <c r="I109" s="112">
        <f t="shared" si="43"/>
        <v>14000</v>
      </c>
      <c r="J109" s="112">
        <f t="shared" si="43"/>
        <v>0</v>
      </c>
      <c r="K109" s="112">
        <f t="shared" si="43"/>
        <v>0</v>
      </c>
      <c r="L109" s="112">
        <f t="shared" si="43"/>
        <v>0</v>
      </c>
      <c r="M109" s="112">
        <f t="shared" si="43"/>
        <v>0</v>
      </c>
      <c r="N109" s="112">
        <f t="shared" si="43"/>
        <v>0</v>
      </c>
      <c r="O109" s="112">
        <f t="shared" si="43"/>
        <v>0</v>
      </c>
      <c r="P109" s="112">
        <f t="shared" si="43"/>
        <v>0</v>
      </c>
      <c r="Q109" s="112">
        <f t="shared" si="43"/>
        <v>0</v>
      </c>
      <c r="R109" s="100">
        <f t="shared" si="36"/>
        <v>556400</v>
      </c>
    </row>
    <row r="110" spans="1:18" s="131" customFormat="1" ht="42" customHeight="1">
      <c r="A110" s="138"/>
      <c r="B110" s="391">
        <v>1014081</v>
      </c>
      <c r="C110" s="272" t="s">
        <v>57</v>
      </c>
      <c r="D110" s="272" t="s">
        <v>389</v>
      </c>
      <c r="E110" s="241" t="s">
        <v>59</v>
      </c>
      <c r="F110" s="112">
        <v>197900</v>
      </c>
      <c r="G110" s="113">
        <v>197900</v>
      </c>
      <c r="H110" s="113">
        <v>137400</v>
      </c>
      <c r="I110" s="113">
        <v>14000</v>
      </c>
      <c r="J110" s="113"/>
      <c r="K110" s="113"/>
      <c r="L110" s="113"/>
      <c r="M110" s="113"/>
      <c r="N110" s="113"/>
      <c r="O110" s="113"/>
      <c r="P110" s="113"/>
      <c r="Q110" s="113"/>
      <c r="R110" s="100">
        <f t="shared" si="36"/>
        <v>197900</v>
      </c>
    </row>
    <row r="111" spans="1:18" s="131" customFormat="1" ht="27" customHeight="1">
      <c r="A111" s="138"/>
      <c r="B111" s="391">
        <v>1014082</v>
      </c>
      <c r="C111" s="272" t="s">
        <v>58</v>
      </c>
      <c r="D111" s="272" t="s">
        <v>389</v>
      </c>
      <c r="E111" s="241" t="s">
        <v>60</v>
      </c>
      <c r="F111" s="112">
        <v>358500</v>
      </c>
      <c r="G111" s="113">
        <v>358500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00">
        <f t="shared" si="36"/>
        <v>358500</v>
      </c>
    </row>
    <row r="112" spans="1:18" ht="40.5">
      <c r="A112" s="107"/>
      <c r="B112" s="243" t="s">
        <v>5</v>
      </c>
      <c r="C112" s="243"/>
      <c r="D112" s="243"/>
      <c r="E112" s="236" t="s">
        <v>128</v>
      </c>
      <c r="F112" s="244">
        <f>F113</f>
        <v>3467454</v>
      </c>
      <c r="G112" s="244">
        <f aca="true" t="shared" si="44" ref="G112:Q112">G113</f>
        <v>3457454</v>
      </c>
      <c r="H112" s="244">
        <f t="shared" si="44"/>
        <v>1031800</v>
      </c>
      <c r="I112" s="244">
        <f t="shared" si="44"/>
        <v>20400</v>
      </c>
      <c r="J112" s="244">
        <f t="shared" si="44"/>
        <v>0</v>
      </c>
      <c r="K112" s="244">
        <f t="shared" si="44"/>
        <v>533000</v>
      </c>
      <c r="L112" s="244">
        <f t="shared" si="44"/>
        <v>0</v>
      </c>
      <c r="M112" s="244">
        <f t="shared" si="44"/>
        <v>0</v>
      </c>
      <c r="N112" s="244">
        <f t="shared" si="44"/>
        <v>0</v>
      </c>
      <c r="O112" s="244">
        <f t="shared" si="44"/>
        <v>533000</v>
      </c>
      <c r="P112" s="244">
        <f t="shared" si="44"/>
        <v>533000</v>
      </c>
      <c r="Q112" s="244">
        <f t="shared" si="44"/>
        <v>182025</v>
      </c>
      <c r="R112" s="100">
        <f t="shared" si="36"/>
        <v>4000454</v>
      </c>
    </row>
    <row r="113" spans="1:18" s="131" customFormat="1" ht="39">
      <c r="A113" s="138"/>
      <c r="B113" s="238" t="s">
        <v>6</v>
      </c>
      <c r="C113" s="238"/>
      <c r="D113" s="238"/>
      <c r="E113" s="251" t="s">
        <v>390</v>
      </c>
      <c r="F113" s="250">
        <f>F114+F116+F119</f>
        <v>3467454</v>
      </c>
      <c r="G113" s="250">
        <f aca="true" t="shared" si="45" ref="G113:N113">G114+G116+G119</f>
        <v>3457454</v>
      </c>
      <c r="H113" s="250">
        <f t="shared" si="45"/>
        <v>1031800</v>
      </c>
      <c r="I113" s="250">
        <f t="shared" si="45"/>
        <v>20400</v>
      </c>
      <c r="J113" s="250">
        <f t="shared" si="45"/>
        <v>0</v>
      </c>
      <c r="K113" s="250">
        <f>K114+K116+K119</f>
        <v>533000</v>
      </c>
      <c r="L113" s="250">
        <f t="shared" si="45"/>
        <v>0</v>
      </c>
      <c r="M113" s="250">
        <f t="shared" si="45"/>
        <v>0</v>
      </c>
      <c r="N113" s="250">
        <f t="shared" si="45"/>
        <v>0</v>
      </c>
      <c r="O113" s="250">
        <f>O114+O116+O119</f>
        <v>533000</v>
      </c>
      <c r="P113" s="250">
        <f>P114+P116+P119</f>
        <v>533000</v>
      </c>
      <c r="Q113" s="250">
        <f>Q114+Q116+Q119</f>
        <v>182025</v>
      </c>
      <c r="R113" s="100">
        <f t="shared" si="36"/>
        <v>4000454</v>
      </c>
    </row>
    <row r="114" spans="1:18" s="131" customFormat="1" ht="18.75">
      <c r="A114" s="138"/>
      <c r="B114" s="230" t="s">
        <v>259</v>
      </c>
      <c r="C114" s="103" t="s">
        <v>260</v>
      </c>
      <c r="D114" s="230" t="s">
        <v>259</v>
      </c>
      <c r="E114" s="104" t="s">
        <v>166</v>
      </c>
      <c r="F114" s="121">
        <f>F115</f>
        <v>1347800</v>
      </c>
      <c r="G114" s="121">
        <f aca="true" t="shared" si="46" ref="G114:Q114">G115</f>
        <v>1347800</v>
      </c>
      <c r="H114" s="121">
        <f t="shared" si="46"/>
        <v>1031800</v>
      </c>
      <c r="I114" s="121">
        <f t="shared" si="46"/>
        <v>20400</v>
      </c>
      <c r="J114" s="121">
        <f t="shared" si="46"/>
        <v>0</v>
      </c>
      <c r="K114" s="121">
        <f t="shared" si="46"/>
        <v>0</v>
      </c>
      <c r="L114" s="121">
        <f t="shared" si="46"/>
        <v>0</v>
      </c>
      <c r="M114" s="121">
        <f t="shared" si="46"/>
        <v>0</v>
      </c>
      <c r="N114" s="121">
        <f t="shared" si="46"/>
        <v>0</v>
      </c>
      <c r="O114" s="121">
        <f t="shared" si="46"/>
        <v>0</v>
      </c>
      <c r="P114" s="121">
        <f t="shared" si="46"/>
        <v>0</v>
      </c>
      <c r="Q114" s="121">
        <f t="shared" si="46"/>
        <v>0</v>
      </c>
      <c r="R114" s="100">
        <f t="shared" si="36"/>
        <v>1347800</v>
      </c>
    </row>
    <row r="115" spans="1:18" s="101" customFormat="1" ht="59.25" customHeight="1">
      <c r="A115" s="132"/>
      <c r="B115" s="108" t="s">
        <v>7</v>
      </c>
      <c r="C115" s="108" t="s">
        <v>133</v>
      </c>
      <c r="D115" s="108" t="s">
        <v>558</v>
      </c>
      <c r="E115" s="240" t="s">
        <v>135</v>
      </c>
      <c r="F115" s="121">
        <v>1347800</v>
      </c>
      <c r="G115" s="136">
        <v>1347800</v>
      </c>
      <c r="H115" s="136">
        <v>1031800</v>
      </c>
      <c r="I115" s="136">
        <v>20400</v>
      </c>
      <c r="J115" s="136"/>
      <c r="K115" s="114"/>
      <c r="L115" s="136"/>
      <c r="M115" s="136"/>
      <c r="N115" s="136"/>
      <c r="O115" s="136"/>
      <c r="P115" s="116"/>
      <c r="Q115" s="116"/>
      <c r="R115" s="100">
        <f t="shared" si="36"/>
        <v>1347800</v>
      </c>
    </row>
    <row r="116" spans="1:18" s="101" customFormat="1" ht="29.25" customHeight="1">
      <c r="A116" s="132"/>
      <c r="B116" s="230" t="s">
        <v>259</v>
      </c>
      <c r="C116" s="103" t="s">
        <v>168</v>
      </c>
      <c r="D116" s="230" t="s">
        <v>259</v>
      </c>
      <c r="E116" s="104" t="s">
        <v>109</v>
      </c>
      <c r="F116" s="121">
        <f>F117</f>
        <v>10000</v>
      </c>
      <c r="G116" s="114">
        <f aca="true" t="shared" si="47" ref="G116:Q116">G117</f>
        <v>0</v>
      </c>
      <c r="H116" s="114">
        <f t="shared" si="47"/>
        <v>0</v>
      </c>
      <c r="I116" s="114">
        <f t="shared" si="47"/>
        <v>0</v>
      </c>
      <c r="J116" s="114">
        <f t="shared" si="47"/>
        <v>0</v>
      </c>
      <c r="K116" s="114">
        <f t="shared" si="47"/>
        <v>0</v>
      </c>
      <c r="L116" s="114">
        <f t="shared" si="47"/>
        <v>0</v>
      </c>
      <c r="M116" s="114">
        <f t="shared" si="47"/>
        <v>0</v>
      </c>
      <c r="N116" s="114">
        <f t="shared" si="47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00">
        <f t="shared" si="36"/>
        <v>10000</v>
      </c>
    </row>
    <row r="117" spans="1:18" s="101" customFormat="1" ht="20.25">
      <c r="A117" s="138"/>
      <c r="B117" s="108" t="s">
        <v>110</v>
      </c>
      <c r="C117" s="108" t="s">
        <v>96</v>
      </c>
      <c r="D117" s="108" t="s">
        <v>565</v>
      </c>
      <c r="E117" s="404" t="s">
        <v>147</v>
      </c>
      <c r="F117" s="121">
        <v>10000</v>
      </c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00">
        <f t="shared" si="36"/>
        <v>10000</v>
      </c>
    </row>
    <row r="118" spans="1:18" s="101" customFormat="1" ht="69" hidden="1">
      <c r="A118" s="138"/>
      <c r="B118" s="375" t="s">
        <v>148</v>
      </c>
      <c r="C118" s="375" t="s">
        <v>149</v>
      </c>
      <c r="D118" s="375"/>
      <c r="E118" s="376" t="s">
        <v>150</v>
      </c>
      <c r="F118" s="140"/>
      <c r="G118" s="141"/>
      <c r="H118" s="141"/>
      <c r="I118" s="141"/>
      <c r="J118" s="141"/>
      <c r="K118" s="114"/>
      <c r="L118" s="136"/>
      <c r="M118" s="136"/>
      <c r="N118" s="136"/>
      <c r="O118" s="136"/>
      <c r="P118" s="116"/>
      <c r="Q118" s="116"/>
      <c r="R118" s="100">
        <f t="shared" si="36"/>
        <v>0</v>
      </c>
    </row>
    <row r="119" spans="1:18" s="101" customFormat="1" ht="20.25">
      <c r="A119" s="138"/>
      <c r="B119" s="230" t="s">
        <v>259</v>
      </c>
      <c r="C119" s="103" t="s">
        <v>111</v>
      </c>
      <c r="D119" s="230" t="s">
        <v>259</v>
      </c>
      <c r="E119" s="104" t="s">
        <v>159</v>
      </c>
      <c r="F119" s="127">
        <f>F120+F123</f>
        <v>2109654</v>
      </c>
      <c r="G119" s="127">
        <f>G120+G123</f>
        <v>2109654</v>
      </c>
      <c r="H119" s="127">
        <f aca="true" t="shared" si="48" ref="H119:Q119">H120</f>
        <v>0</v>
      </c>
      <c r="I119" s="127">
        <f t="shared" si="48"/>
        <v>0</v>
      </c>
      <c r="J119" s="127">
        <f t="shared" si="48"/>
        <v>0</v>
      </c>
      <c r="K119" s="127">
        <f t="shared" si="48"/>
        <v>533000</v>
      </c>
      <c r="L119" s="127">
        <f t="shared" si="48"/>
        <v>0</v>
      </c>
      <c r="M119" s="127">
        <f t="shared" si="48"/>
        <v>0</v>
      </c>
      <c r="N119" s="127">
        <f t="shared" si="48"/>
        <v>0</v>
      </c>
      <c r="O119" s="127">
        <f t="shared" si="48"/>
        <v>533000</v>
      </c>
      <c r="P119" s="127">
        <f t="shared" si="48"/>
        <v>533000</v>
      </c>
      <c r="Q119" s="127">
        <f t="shared" si="48"/>
        <v>182025</v>
      </c>
      <c r="R119" s="100">
        <f t="shared" si="36"/>
        <v>2642654</v>
      </c>
    </row>
    <row r="120" spans="1:18" s="101" customFormat="1" ht="75">
      <c r="A120" s="138"/>
      <c r="B120" s="476">
        <v>3719700</v>
      </c>
      <c r="C120" s="103" t="s">
        <v>112</v>
      </c>
      <c r="D120" s="230" t="s">
        <v>259</v>
      </c>
      <c r="E120" s="104" t="s">
        <v>113</v>
      </c>
      <c r="F120" s="127">
        <f>F121+F122</f>
        <v>2024654</v>
      </c>
      <c r="G120" s="127">
        <f>G121+G122</f>
        <v>2024654</v>
      </c>
      <c r="H120" s="127">
        <f aca="true" t="shared" si="49" ref="H120:Q120">H121+H122</f>
        <v>0</v>
      </c>
      <c r="I120" s="127">
        <f t="shared" si="49"/>
        <v>0</v>
      </c>
      <c r="J120" s="127">
        <f t="shared" si="49"/>
        <v>0</v>
      </c>
      <c r="K120" s="127">
        <f t="shared" si="49"/>
        <v>533000</v>
      </c>
      <c r="L120" s="127">
        <f t="shared" si="49"/>
        <v>0</v>
      </c>
      <c r="M120" s="127">
        <f t="shared" si="49"/>
        <v>0</v>
      </c>
      <c r="N120" s="127">
        <f t="shared" si="49"/>
        <v>0</v>
      </c>
      <c r="O120" s="127">
        <f t="shared" si="49"/>
        <v>533000</v>
      </c>
      <c r="P120" s="127">
        <f t="shared" si="49"/>
        <v>533000</v>
      </c>
      <c r="Q120" s="127">
        <f t="shared" si="49"/>
        <v>182025</v>
      </c>
      <c r="R120" s="100">
        <f t="shared" si="36"/>
        <v>2557654</v>
      </c>
    </row>
    <row r="121" spans="1:18" s="101" customFormat="1" ht="37.5">
      <c r="A121" s="138"/>
      <c r="B121" s="391">
        <v>3719750</v>
      </c>
      <c r="C121" s="272" t="s">
        <v>214</v>
      </c>
      <c r="D121" s="272" t="s">
        <v>151</v>
      </c>
      <c r="E121" s="241" t="s">
        <v>215</v>
      </c>
      <c r="F121" s="121"/>
      <c r="G121" s="116"/>
      <c r="H121" s="116"/>
      <c r="I121" s="116"/>
      <c r="J121" s="116"/>
      <c r="K121" s="114">
        <v>533000</v>
      </c>
      <c r="L121" s="136"/>
      <c r="M121" s="136"/>
      <c r="N121" s="136"/>
      <c r="O121" s="136">
        <v>533000</v>
      </c>
      <c r="P121" s="116">
        <v>533000</v>
      </c>
      <c r="Q121" s="116">
        <v>182025</v>
      </c>
      <c r="R121" s="100">
        <f t="shared" si="36"/>
        <v>533000</v>
      </c>
    </row>
    <row r="122" spans="1:18" ht="18.75">
      <c r="A122" s="107"/>
      <c r="B122" s="391">
        <v>3719770</v>
      </c>
      <c r="C122" s="272" t="s">
        <v>102</v>
      </c>
      <c r="D122" s="272" t="s">
        <v>151</v>
      </c>
      <c r="E122" s="241" t="s">
        <v>103</v>
      </c>
      <c r="F122" s="121">
        <v>2024654</v>
      </c>
      <c r="G122" s="116">
        <v>2024654</v>
      </c>
      <c r="H122" s="116"/>
      <c r="I122" s="116"/>
      <c r="J122" s="116"/>
      <c r="K122" s="114"/>
      <c r="L122" s="136"/>
      <c r="M122" s="136"/>
      <c r="N122" s="136"/>
      <c r="O122" s="136"/>
      <c r="P122" s="116"/>
      <c r="Q122" s="116"/>
      <c r="R122" s="100">
        <f t="shared" si="36"/>
        <v>2024654</v>
      </c>
    </row>
    <row r="123" spans="1:18" ht="73.5" customHeight="1">
      <c r="A123" s="107"/>
      <c r="B123" s="477">
        <v>3719800</v>
      </c>
      <c r="C123" s="393" t="s">
        <v>543</v>
      </c>
      <c r="D123" s="393" t="s">
        <v>259</v>
      </c>
      <c r="E123" s="394" t="s">
        <v>319</v>
      </c>
      <c r="F123" s="121">
        <v>85000</v>
      </c>
      <c r="G123" s="116">
        <v>85000</v>
      </c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6"/>
        <v>85000</v>
      </c>
    </row>
    <row r="124" spans="1:18" ht="18.75" hidden="1">
      <c r="A124" s="107"/>
      <c r="B124" s="477"/>
      <c r="C124" s="393"/>
      <c r="D124" s="393"/>
      <c r="E124" s="394"/>
      <c r="F124" s="121"/>
      <c r="G124" s="116"/>
      <c r="H124" s="116"/>
      <c r="I124" s="116"/>
      <c r="J124" s="480"/>
      <c r="K124" s="121"/>
      <c r="L124" s="481"/>
      <c r="M124" s="481"/>
      <c r="N124" s="481"/>
      <c r="O124" s="481"/>
      <c r="P124" s="480"/>
      <c r="Q124" s="480"/>
      <c r="R124" s="100"/>
    </row>
    <row r="125" spans="1:18" ht="18.75" hidden="1">
      <c r="A125" s="107"/>
      <c r="B125" s="391"/>
      <c r="C125" s="272"/>
      <c r="D125" s="272"/>
      <c r="E125" s="241"/>
      <c r="F125" s="121"/>
      <c r="G125" s="116"/>
      <c r="H125" s="116"/>
      <c r="I125" s="116"/>
      <c r="J125" s="116"/>
      <c r="K125" s="114"/>
      <c r="L125" s="136"/>
      <c r="M125" s="136"/>
      <c r="N125" s="136"/>
      <c r="O125" s="136"/>
      <c r="P125" s="116"/>
      <c r="Q125" s="116"/>
      <c r="R125" s="100"/>
    </row>
    <row r="126" spans="1:18" ht="18.75" hidden="1">
      <c r="A126" s="107"/>
      <c r="B126" s="391"/>
      <c r="C126" s="272"/>
      <c r="D126" s="272"/>
      <c r="E126" s="241"/>
      <c r="F126" s="121"/>
      <c r="G126" s="116"/>
      <c r="H126" s="116"/>
      <c r="I126" s="116"/>
      <c r="J126" s="116"/>
      <c r="K126" s="114"/>
      <c r="L126" s="136"/>
      <c r="M126" s="136"/>
      <c r="N126" s="136"/>
      <c r="O126" s="136"/>
      <c r="P126" s="116"/>
      <c r="Q126" s="116"/>
      <c r="R126" s="100">
        <f t="shared" si="36"/>
        <v>0</v>
      </c>
    </row>
    <row r="127" spans="2:18" ht="20.25">
      <c r="B127" s="374"/>
      <c r="C127" s="374"/>
      <c r="D127" s="374"/>
      <c r="E127" s="445" t="s">
        <v>152</v>
      </c>
      <c r="F127" s="129">
        <f aca="true" t="shared" si="50" ref="F127:Q127">F8+F36+F66+F101+F112</f>
        <v>127864479</v>
      </c>
      <c r="G127" s="129">
        <f t="shared" si="50"/>
        <v>127854479</v>
      </c>
      <c r="H127" s="129">
        <f t="shared" si="50"/>
        <v>37681882</v>
      </c>
      <c r="I127" s="129">
        <f t="shared" si="50"/>
        <v>6168579</v>
      </c>
      <c r="J127" s="129">
        <f t="shared" si="50"/>
        <v>0</v>
      </c>
      <c r="K127" s="129">
        <f t="shared" si="50"/>
        <v>6238772</v>
      </c>
      <c r="L127" s="129">
        <f t="shared" si="50"/>
        <v>583300</v>
      </c>
      <c r="M127" s="129">
        <f t="shared" si="50"/>
        <v>42560</v>
      </c>
      <c r="N127" s="129">
        <f t="shared" si="50"/>
        <v>0</v>
      </c>
      <c r="O127" s="129">
        <f>O8+O36+O66+O101+O112</f>
        <v>5655472</v>
      </c>
      <c r="P127" s="129">
        <f t="shared" si="50"/>
        <v>5620262</v>
      </c>
      <c r="Q127" s="129">
        <f t="shared" si="50"/>
        <v>3644820</v>
      </c>
      <c r="R127" s="100">
        <f t="shared" si="36"/>
        <v>134103251</v>
      </c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2:18" ht="20.25">
      <c r="B129" s="446"/>
      <c r="C129" s="446"/>
      <c r="D129" s="446"/>
      <c r="E129" s="447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9"/>
    </row>
    <row r="130" spans="2:18" ht="20.25">
      <c r="B130" s="446"/>
      <c r="C130" s="446"/>
      <c r="D130" s="446"/>
      <c r="E130" s="447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9"/>
    </row>
    <row r="131" spans="5:15" ht="18.75">
      <c r="E131" s="370" t="s">
        <v>539</v>
      </c>
      <c r="O131" s="144" t="s">
        <v>155</v>
      </c>
    </row>
    <row r="132" spans="5:15" ht="18.75">
      <c r="E132" s="370"/>
      <c r="O132" s="144"/>
    </row>
    <row r="133" spans="7:18" ht="18.75">
      <c r="G133" s="144"/>
      <c r="R133" s="144"/>
    </row>
    <row r="134" spans="7:18" ht="18.75">
      <c r="G134" s="145">
        <f>G127-G133+10000</f>
        <v>127864479</v>
      </c>
      <c r="R134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30" min="1" max="17" man="1"/>
    <brk id="44" min="1" max="17" man="1"/>
    <brk id="64" min="1" max="17" man="1"/>
    <brk id="84" min="1" max="17" man="1"/>
    <brk id="10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5"/>
  <sheetViews>
    <sheetView showZeros="0" view="pageBreakPreview" zoomScale="75" zoomScaleNormal="75" zoomScaleSheetLayoutView="75" zoomScalePageLayoutView="0" workbookViewId="0" topLeftCell="N1">
      <selection activeCell="W1" sqref="W1:AA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5" width="16.7109375" style="146" customWidth="1"/>
    <col min="26" max="26" width="17.57421875" style="146" customWidth="1"/>
    <col min="27" max="27" width="17.8515625" style="146" customWidth="1"/>
    <col min="28" max="28" width="2.57421875" style="146" customWidth="1"/>
    <col min="29" max="29" width="8.8515625" style="146" customWidth="1"/>
    <col min="30" max="16384" width="8.8515625" style="146" customWidth="1"/>
  </cols>
  <sheetData>
    <row r="1" spans="1:28" ht="92.25" customHeight="1">
      <c r="A1" s="146" t="s">
        <v>523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572"/>
      <c r="U1" s="572"/>
      <c r="V1" s="572"/>
      <c r="W1" s="625" t="s">
        <v>575</v>
      </c>
      <c r="X1" s="625"/>
      <c r="Y1" s="625"/>
      <c r="Z1" s="625"/>
      <c r="AA1" s="625"/>
      <c r="AB1" s="522"/>
    </row>
    <row r="2" spans="14:15" ht="6" customHeight="1">
      <c r="N2" s="149"/>
      <c r="O2" s="149"/>
    </row>
    <row r="3" spans="1:30" ht="45.75" customHeight="1">
      <c r="A3" s="150"/>
      <c r="B3" s="150"/>
      <c r="C3" s="150"/>
      <c r="D3" s="618" t="s">
        <v>331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</row>
    <row r="4" spans="1:26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7" ht="15" customHeight="1" thickBot="1">
      <c r="A5" s="641" t="s">
        <v>153</v>
      </c>
      <c r="B5" s="642"/>
      <c r="C5" s="643"/>
      <c r="D5" s="635" t="s">
        <v>158</v>
      </c>
      <c r="E5" s="621" t="s">
        <v>159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3"/>
      <c r="AA5" s="601" t="s">
        <v>323</v>
      </c>
    </row>
    <row r="6" spans="1:27" ht="51.75" customHeight="1" thickBot="1">
      <c r="A6" s="644"/>
      <c r="B6" s="645"/>
      <c r="C6" s="646"/>
      <c r="D6" s="636"/>
      <c r="E6" s="619" t="s">
        <v>483</v>
      </c>
      <c r="F6" s="612" t="s">
        <v>160</v>
      </c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513"/>
      <c r="U6" s="513"/>
      <c r="V6" s="513"/>
      <c r="W6" s="513"/>
      <c r="X6" s="513"/>
      <c r="Y6" s="513"/>
      <c r="Z6" s="502" t="s">
        <v>320</v>
      </c>
      <c r="AA6" s="602"/>
    </row>
    <row r="7" spans="1:27" ht="13.5" customHeight="1">
      <c r="A7" s="644"/>
      <c r="B7" s="645"/>
      <c r="C7" s="646"/>
      <c r="D7" s="636"/>
      <c r="E7" s="604"/>
      <c r="F7" s="604" t="s">
        <v>161</v>
      </c>
      <c r="G7" s="603" t="s">
        <v>471</v>
      </c>
      <c r="H7" s="614" t="s">
        <v>421</v>
      </c>
      <c r="I7" s="620" t="s">
        <v>303</v>
      </c>
      <c r="J7" s="604" t="s">
        <v>472</v>
      </c>
      <c r="K7" s="611" t="s">
        <v>162</v>
      </c>
      <c r="L7" s="617" t="s">
        <v>164</v>
      </c>
      <c r="M7" s="617" t="s">
        <v>165</v>
      </c>
      <c r="N7" s="604" t="s">
        <v>322</v>
      </c>
      <c r="O7" s="604" t="s">
        <v>170</v>
      </c>
      <c r="P7" s="604" t="s">
        <v>171</v>
      </c>
      <c r="Q7" s="604" t="s">
        <v>172</v>
      </c>
      <c r="R7" s="604" t="s">
        <v>173</v>
      </c>
      <c r="S7" s="604" t="s">
        <v>316</v>
      </c>
      <c r="T7" s="610" t="s">
        <v>342</v>
      </c>
      <c r="U7" s="608" t="s">
        <v>346</v>
      </c>
      <c r="V7" s="608" t="s">
        <v>343</v>
      </c>
      <c r="W7" s="608" t="s">
        <v>194</v>
      </c>
      <c r="X7" s="608" t="s">
        <v>234</v>
      </c>
      <c r="Y7" s="608" t="s">
        <v>506</v>
      </c>
      <c r="Z7" s="603" t="s">
        <v>321</v>
      </c>
      <c r="AA7" s="602"/>
    </row>
    <row r="8" spans="1:27" ht="22.5" customHeight="1">
      <c r="A8" s="644"/>
      <c r="B8" s="645"/>
      <c r="C8" s="646"/>
      <c r="D8" s="636"/>
      <c r="E8" s="604"/>
      <c r="F8" s="604"/>
      <c r="G8" s="603"/>
      <c r="H8" s="615"/>
      <c r="I8" s="620"/>
      <c r="J8" s="604"/>
      <c r="K8" s="611"/>
      <c r="L8" s="617"/>
      <c r="M8" s="617" t="s">
        <v>174</v>
      </c>
      <c r="N8" s="604" t="s">
        <v>233</v>
      </c>
      <c r="O8" s="604"/>
      <c r="P8" s="604"/>
      <c r="Q8" s="604"/>
      <c r="R8" s="604"/>
      <c r="S8" s="604"/>
      <c r="T8" s="611"/>
      <c r="U8" s="609"/>
      <c r="V8" s="609"/>
      <c r="W8" s="609"/>
      <c r="X8" s="609"/>
      <c r="Y8" s="609"/>
      <c r="Z8" s="603"/>
      <c r="AA8" s="602"/>
    </row>
    <row r="9" spans="1:27" ht="15.75" customHeight="1">
      <c r="A9" s="644"/>
      <c r="B9" s="645"/>
      <c r="C9" s="646"/>
      <c r="D9" s="636"/>
      <c r="E9" s="604"/>
      <c r="F9" s="604"/>
      <c r="G9" s="603"/>
      <c r="H9" s="615"/>
      <c r="I9" s="620"/>
      <c r="J9" s="604"/>
      <c r="K9" s="611"/>
      <c r="L9" s="617"/>
      <c r="M9" s="617"/>
      <c r="N9" s="604" t="s">
        <v>235</v>
      </c>
      <c r="O9" s="604"/>
      <c r="P9" s="604"/>
      <c r="Q9" s="604"/>
      <c r="R9" s="604"/>
      <c r="S9" s="604"/>
      <c r="T9" s="611"/>
      <c r="U9" s="609"/>
      <c r="V9" s="609"/>
      <c r="W9" s="609"/>
      <c r="X9" s="609"/>
      <c r="Y9" s="609"/>
      <c r="Z9" s="603"/>
      <c r="AA9" s="602"/>
    </row>
    <row r="10" spans="1:27" ht="370.5" customHeight="1" thickBot="1">
      <c r="A10" s="644"/>
      <c r="B10" s="645"/>
      <c r="C10" s="646"/>
      <c r="D10" s="636"/>
      <c r="E10" s="604"/>
      <c r="F10" s="604"/>
      <c r="G10" s="603"/>
      <c r="H10" s="616"/>
      <c r="I10" s="620"/>
      <c r="J10" s="604"/>
      <c r="K10" s="611"/>
      <c r="L10" s="617"/>
      <c r="M10" s="617"/>
      <c r="N10" s="604"/>
      <c r="O10" s="604"/>
      <c r="P10" s="604"/>
      <c r="Q10" s="604"/>
      <c r="R10" s="604"/>
      <c r="S10" s="604"/>
      <c r="T10" s="611"/>
      <c r="U10" s="609"/>
      <c r="V10" s="609"/>
      <c r="W10" s="609"/>
      <c r="X10" s="624"/>
      <c r="Y10" s="609"/>
      <c r="Z10" s="603"/>
      <c r="AA10" s="602"/>
    </row>
    <row r="11" spans="1:27" ht="19.5" customHeight="1" thickBot="1">
      <c r="A11" s="647"/>
      <c r="B11" s="648"/>
      <c r="C11" s="649"/>
      <c r="D11" s="637"/>
      <c r="E11" s="566"/>
      <c r="F11" s="567">
        <v>250336</v>
      </c>
      <c r="G11" s="567"/>
      <c r="H11" s="567"/>
      <c r="I11" s="567"/>
      <c r="J11" s="568" t="s">
        <v>523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0"/>
      <c r="Z11" s="571"/>
      <c r="AA11" s="503"/>
    </row>
    <row r="12" spans="1:27" ht="24" customHeight="1">
      <c r="A12" s="638">
        <v>25204000000</v>
      </c>
      <c r="B12" s="639" t="s">
        <v>236</v>
      </c>
      <c r="C12" s="640" t="s">
        <v>237</v>
      </c>
      <c r="D12" s="549" t="s">
        <v>238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>
        <v>1092080</v>
      </c>
      <c r="Y12" s="560"/>
      <c r="Z12" s="561"/>
      <c r="AA12" s="554">
        <f aca="true" t="shared" si="0" ref="AA12:AA18">SUM(E12:Z12)</f>
        <v>81310650</v>
      </c>
    </row>
    <row r="13" spans="1:27" ht="22.5" customHeight="1">
      <c r="A13" s="632" t="s">
        <v>239</v>
      </c>
      <c r="B13" s="633">
        <v>16</v>
      </c>
      <c r="C13" s="634" t="s">
        <v>240</v>
      </c>
      <c r="D13" s="550" t="s">
        <v>241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556"/>
      <c r="AA13" s="554">
        <f t="shared" si="0"/>
        <v>2024654</v>
      </c>
    </row>
    <row r="14" spans="1:27" ht="22.5" customHeight="1" hidden="1" thickBot="1">
      <c r="A14" s="629" t="s">
        <v>242</v>
      </c>
      <c r="B14" s="630"/>
      <c r="C14" s="631"/>
      <c r="D14" s="551" t="s">
        <v>243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154"/>
      <c r="Z14" s="506">
        <f>SUM(E14:R14)</f>
        <v>0</v>
      </c>
      <c r="AA14" s="554">
        <f t="shared" si="0"/>
        <v>0</v>
      </c>
    </row>
    <row r="15" spans="1:27" ht="25.5" customHeight="1">
      <c r="A15" s="629"/>
      <c r="B15" s="630"/>
      <c r="C15" s="631"/>
      <c r="D15" s="552" t="s">
        <v>243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556"/>
      <c r="AA15" s="554">
        <f t="shared" si="0"/>
        <v>85000</v>
      </c>
    </row>
    <row r="16" spans="1:27" ht="22.5" customHeight="1">
      <c r="A16" s="629"/>
      <c r="B16" s="630"/>
      <c r="C16" s="631"/>
      <c r="D16" s="551" t="s">
        <v>94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506">
        <v>533000</v>
      </c>
      <c r="AA16" s="555">
        <f t="shared" si="0"/>
        <v>533000</v>
      </c>
    </row>
    <row r="17" spans="1:27" ht="39" customHeight="1" thickBot="1">
      <c r="A17" s="605">
        <v>25313507000</v>
      </c>
      <c r="B17" s="606"/>
      <c r="C17" s="607"/>
      <c r="D17" s="553" t="s">
        <v>507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/>
      <c r="Y17" s="558">
        <v>194000</v>
      </c>
      <c r="Z17" s="559"/>
      <c r="AA17" s="555">
        <f t="shared" si="0"/>
        <v>194000</v>
      </c>
    </row>
    <row r="18" spans="1:27" ht="24" customHeight="1" thickBot="1">
      <c r="A18" s="626"/>
      <c r="B18" s="627"/>
      <c r="C18" s="628"/>
      <c r="D18" s="157" t="s">
        <v>498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X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7">
        <f t="shared" si="1"/>
        <v>1092080</v>
      </c>
      <c r="Y18" s="548">
        <f>Y12+Y13+Y15+Y16+Y17</f>
        <v>194000</v>
      </c>
      <c r="Z18" s="548">
        <f>Z12+Z13+Z15+Z16</f>
        <v>533000</v>
      </c>
      <c r="AA18" s="504">
        <f t="shared" si="0"/>
        <v>84147304</v>
      </c>
    </row>
    <row r="19" spans="1:26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.75">
      <c r="A23" s="158"/>
      <c r="B23" s="158"/>
      <c r="C23" s="158"/>
      <c r="F23" s="147" t="s">
        <v>539</v>
      </c>
      <c r="G23" s="147"/>
      <c r="H23" s="147"/>
      <c r="I23" s="147"/>
      <c r="P23" s="160"/>
      <c r="Q23" s="371" t="s">
        <v>155</v>
      </c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6">
    <mergeCell ref="W1:AA1"/>
    <mergeCell ref="A18:C18"/>
    <mergeCell ref="A14:C14"/>
    <mergeCell ref="A13:C13"/>
    <mergeCell ref="A15:C15"/>
    <mergeCell ref="A16:C16"/>
    <mergeCell ref="D5:D11"/>
    <mergeCell ref="A12:C12"/>
    <mergeCell ref="A5:C11"/>
    <mergeCell ref="U7:U10"/>
    <mergeCell ref="D3:AD3"/>
    <mergeCell ref="N7:N10"/>
    <mergeCell ref="E6:E10"/>
    <mergeCell ref="F7:F10"/>
    <mergeCell ref="I7:I10"/>
    <mergeCell ref="E5:Z5"/>
    <mergeCell ref="M7:M10"/>
    <mergeCell ref="X7:X10"/>
    <mergeCell ref="K7:K10"/>
    <mergeCell ref="O7:O10"/>
    <mergeCell ref="F6:S6"/>
    <mergeCell ref="H7:H10"/>
    <mergeCell ref="S7:S10"/>
    <mergeCell ref="R7:R10"/>
    <mergeCell ref="L7:L10"/>
    <mergeCell ref="P7:P10"/>
    <mergeCell ref="AA5:AA10"/>
    <mergeCell ref="G7:G10"/>
    <mergeCell ref="J7:J10"/>
    <mergeCell ref="A17:C17"/>
    <mergeCell ref="Y7:Y10"/>
    <mergeCell ref="Z7:Z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9" t="s">
        <v>574</v>
      </c>
      <c r="G1" s="660"/>
      <c r="H1" s="660"/>
      <c r="I1" s="660"/>
      <c r="J1" s="660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4" t="s">
        <v>200</v>
      </c>
      <c r="C5" s="674"/>
      <c r="D5" s="674"/>
      <c r="E5" s="674"/>
      <c r="F5" s="674"/>
      <c r="G5" s="674"/>
      <c r="H5" s="674"/>
      <c r="I5" s="674"/>
    </row>
    <row r="6" spans="2:9" ht="37.5" customHeight="1">
      <c r="B6" s="674"/>
      <c r="C6" s="674"/>
      <c r="D6" s="674"/>
      <c r="E6" s="674"/>
      <c r="F6" s="674"/>
      <c r="G6" s="674"/>
      <c r="H6" s="674"/>
      <c r="I6" s="674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540</v>
      </c>
    </row>
    <row r="8" spans="1:9" ht="38.25" customHeight="1">
      <c r="A8" s="667" t="s">
        <v>266</v>
      </c>
      <c r="B8" s="669" t="s">
        <v>176</v>
      </c>
      <c r="C8" s="661" t="s">
        <v>244</v>
      </c>
      <c r="D8" s="663" t="s">
        <v>547</v>
      </c>
      <c r="E8" s="675" t="s">
        <v>245</v>
      </c>
      <c r="F8" s="665" t="s">
        <v>246</v>
      </c>
      <c r="G8" s="675" t="s">
        <v>247</v>
      </c>
      <c r="H8" s="675" t="s">
        <v>248</v>
      </c>
      <c r="I8" s="675" t="s">
        <v>252</v>
      </c>
    </row>
    <row r="9" spans="1:9" ht="67.5" customHeight="1" thickBot="1">
      <c r="A9" s="668"/>
      <c r="B9" s="670"/>
      <c r="C9" s="662"/>
      <c r="D9" s="664"/>
      <c r="E9" s="676"/>
      <c r="F9" s="666"/>
      <c r="G9" s="676"/>
      <c r="H9" s="676"/>
      <c r="I9" s="676"/>
    </row>
    <row r="10" spans="1:9" ht="13.5" thickBot="1">
      <c r="A10" s="294" t="s">
        <v>253</v>
      </c>
      <c r="B10" s="295" t="s">
        <v>254</v>
      </c>
      <c r="C10" s="296" t="s">
        <v>499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440</v>
      </c>
      <c r="B11" s="302"/>
      <c r="C11" s="302"/>
      <c r="D11" s="303" t="s">
        <v>556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3494171</v>
      </c>
    </row>
    <row r="12" spans="1:9" s="173" customFormat="1" ht="39.75" customHeight="1" thickBot="1">
      <c r="A12" s="307" t="s">
        <v>267</v>
      </c>
      <c r="B12" s="308"/>
      <c r="C12" s="308"/>
      <c r="D12" s="309" t="s">
        <v>556</v>
      </c>
      <c r="E12" s="310"/>
      <c r="F12" s="311">
        <f>SUM(F13:F26)</f>
        <v>0</v>
      </c>
      <c r="G12" s="311">
        <f>SUM(G13:G26)</f>
        <v>0</v>
      </c>
      <c r="H12" s="312">
        <f>F12+G12</f>
        <v>0</v>
      </c>
      <c r="I12" s="313">
        <f>SUM(I13:I26)</f>
        <v>3494171</v>
      </c>
    </row>
    <row r="13" spans="1:9" s="173" customFormat="1" ht="105" customHeight="1">
      <c r="A13" s="292" t="s">
        <v>131</v>
      </c>
      <c r="B13" s="292" t="s">
        <v>134</v>
      </c>
      <c r="C13" s="292" t="s">
        <v>558</v>
      </c>
      <c r="D13" s="412" t="s">
        <v>462</v>
      </c>
      <c r="E13" s="299" t="s">
        <v>256</v>
      </c>
      <c r="F13" s="300">
        <v>0</v>
      </c>
      <c r="G13" s="260"/>
      <c r="H13" s="260"/>
      <c r="I13" s="260">
        <v>80218</v>
      </c>
    </row>
    <row r="14" spans="1:9" s="173" customFormat="1" ht="15.75" customHeight="1" hidden="1">
      <c r="A14" s="262" t="s">
        <v>272</v>
      </c>
      <c r="B14" s="174" t="s">
        <v>265</v>
      </c>
      <c r="C14" s="174" t="s">
        <v>559</v>
      </c>
      <c r="D14" s="293" t="s">
        <v>560</v>
      </c>
      <c r="E14" s="175" t="s">
        <v>256</v>
      </c>
      <c r="F14" s="254"/>
      <c r="G14" s="254"/>
      <c r="H14" s="254"/>
      <c r="I14" s="254"/>
    </row>
    <row r="15" spans="1:9" s="173" customFormat="1" ht="30" customHeight="1">
      <c r="A15" s="389" t="s">
        <v>97</v>
      </c>
      <c r="B15" s="405" t="s">
        <v>151</v>
      </c>
      <c r="C15" s="108" t="s">
        <v>565</v>
      </c>
      <c r="D15" s="412" t="s">
        <v>98</v>
      </c>
      <c r="E15" s="299" t="s">
        <v>353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65</v>
      </c>
      <c r="B16" s="272" t="s">
        <v>463</v>
      </c>
      <c r="C16" s="272" t="s">
        <v>559</v>
      </c>
      <c r="D16" s="293" t="s">
        <v>66</v>
      </c>
      <c r="E16" s="299" t="s">
        <v>334</v>
      </c>
      <c r="F16" s="254"/>
      <c r="G16" s="254"/>
      <c r="H16" s="254"/>
      <c r="I16" s="254">
        <v>215782</v>
      </c>
    </row>
    <row r="17" spans="1:9" s="173" customFormat="1" ht="54.75" customHeight="1">
      <c r="A17" s="408" t="s">
        <v>295</v>
      </c>
      <c r="B17" s="272" t="s">
        <v>296</v>
      </c>
      <c r="C17" s="272" t="s">
        <v>297</v>
      </c>
      <c r="D17" s="293" t="s">
        <v>298</v>
      </c>
      <c r="E17" s="299" t="s">
        <v>256</v>
      </c>
      <c r="F17" s="254"/>
      <c r="G17" s="254"/>
      <c r="H17" s="254"/>
      <c r="I17" s="254">
        <v>194080</v>
      </c>
    </row>
    <row r="18" spans="1:9" s="173" customFormat="1" ht="97.5" customHeight="1">
      <c r="A18" s="671" t="s">
        <v>328</v>
      </c>
      <c r="B18" s="653" t="s">
        <v>329</v>
      </c>
      <c r="C18" s="653" t="s">
        <v>297</v>
      </c>
      <c r="D18" s="656" t="s">
        <v>330</v>
      </c>
      <c r="E18" s="299" t="s">
        <v>333</v>
      </c>
      <c r="F18" s="254"/>
      <c r="G18" s="254"/>
      <c r="H18" s="254"/>
      <c r="I18" s="254">
        <v>1092080</v>
      </c>
    </row>
    <row r="19" spans="1:9" s="173" customFormat="1" ht="116.25" customHeight="1">
      <c r="A19" s="672"/>
      <c r="B19" s="655"/>
      <c r="C19" s="655"/>
      <c r="D19" s="658"/>
      <c r="E19" s="299" t="s">
        <v>332</v>
      </c>
      <c r="F19" s="254"/>
      <c r="G19" s="254"/>
      <c r="H19" s="254"/>
      <c r="I19" s="254">
        <v>7920</v>
      </c>
    </row>
    <row r="20" spans="1:9" s="173" customFormat="1" ht="114" customHeight="1">
      <c r="A20" s="653" t="s">
        <v>475</v>
      </c>
      <c r="B20" s="653" t="s">
        <v>467</v>
      </c>
      <c r="C20" s="653" t="s">
        <v>468</v>
      </c>
      <c r="D20" s="656" t="s">
        <v>336</v>
      </c>
      <c r="E20" s="489" t="s">
        <v>51</v>
      </c>
      <c r="F20" s="254"/>
      <c r="G20" s="254"/>
      <c r="H20" s="254"/>
      <c r="I20" s="254">
        <v>1082000</v>
      </c>
    </row>
    <row r="21" spans="1:9" s="173" customFormat="1" ht="116.25" customHeight="1">
      <c r="A21" s="654"/>
      <c r="B21" s="654"/>
      <c r="C21" s="654"/>
      <c r="D21" s="657"/>
      <c r="E21" s="489" t="s">
        <v>52</v>
      </c>
      <c r="F21" s="254"/>
      <c r="G21" s="254"/>
      <c r="H21" s="254"/>
      <c r="I21" s="254">
        <v>11280</v>
      </c>
    </row>
    <row r="22" spans="1:9" s="173" customFormat="1" ht="65.25" customHeight="1">
      <c r="A22" s="654"/>
      <c r="B22" s="654"/>
      <c r="C22" s="654"/>
      <c r="D22" s="657"/>
      <c r="E22" s="489" t="s">
        <v>354</v>
      </c>
      <c r="F22" s="254"/>
      <c r="G22" s="254"/>
      <c r="H22" s="254"/>
      <c r="I22" s="254">
        <v>5637</v>
      </c>
    </row>
    <row r="23" spans="1:9" s="173" customFormat="1" ht="68.25" customHeight="1">
      <c r="A23" s="654"/>
      <c r="B23" s="654"/>
      <c r="C23" s="654"/>
      <c r="D23" s="657"/>
      <c r="E23" s="489" t="s">
        <v>355</v>
      </c>
      <c r="F23" s="254"/>
      <c r="G23" s="254"/>
      <c r="H23" s="254"/>
      <c r="I23" s="254">
        <v>155331</v>
      </c>
    </row>
    <row r="24" spans="1:9" s="173" customFormat="1" ht="82.5" customHeight="1">
      <c r="A24" s="654"/>
      <c r="B24" s="654"/>
      <c r="C24" s="654"/>
      <c r="D24" s="658"/>
      <c r="E24" s="489" t="s">
        <v>81</v>
      </c>
      <c r="F24" s="254"/>
      <c r="G24" s="254"/>
      <c r="H24" s="254"/>
      <c r="I24" s="254">
        <v>32572</v>
      </c>
    </row>
    <row r="25" spans="1:9" s="173" customFormat="1" ht="66" customHeight="1">
      <c r="A25" s="655"/>
      <c r="B25" s="655"/>
      <c r="C25" s="655"/>
      <c r="D25" s="485"/>
      <c r="E25" s="489" t="s">
        <v>317</v>
      </c>
      <c r="F25" s="254"/>
      <c r="G25" s="254"/>
      <c r="H25" s="254"/>
      <c r="I25" s="254">
        <v>416371</v>
      </c>
    </row>
    <row r="26" spans="1:9" s="173" customFormat="1" ht="84" customHeight="1" thickBot="1">
      <c r="A26" s="415" t="s">
        <v>437</v>
      </c>
      <c r="B26" s="415" t="s">
        <v>438</v>
      </c>
      <c r="C26" s="415" t="s">
        <v>562</v>
      </c>
      <c r="D26" s="416" t="s">
        <v>439</v>
      </c>
      <c r="E26" s="444" t="s">
        <v>352</v>
      </c>
      <c r="F26" s="254"/>
      <c r="G26" s="254"/>
      <c r="H26" s="254"/>
      <c r="I26" s="254">
        <v>7000</v>
      </c>
    </row>
    <row r="27" spans="1:9" ht="60.75">
      <c r="A27" s="243" t="s">
        <v>129</v>
      </c>
      <c r="B27" s="243"/>
      <c r="C27" s="315"/>
      <c r="D27" s="319" t="s">
        <v>114</v>
      </c>
      <c r="E27" s="490"/>
      <c r="F27" s="321"/>
      <c r="G27" s="321">
        <v>0</v>
      </c>
      <c r="H27" s="321"/>
      <c r="I27" s="492">
        <f>I28</f>
        <v>1548091</v>
      </c>
    </row>
    <row r="28" spans="1:9" ht="61.5" thickBot="1">
      <c r="A28" s="238" t="s">
        <v>130</v>
      </c>
      <c r="B28" s="238"/>
      <c r="C28" s="316"/>
      <c r="D28" s="320" t="s">
        <v>114</v>
      </c>
      <c r="E28" s="491"/>
      <c r="F28" s="322"/>
      <c r="G28" s="322"/>
      <c r="H28" s="322"/>
      <c r="I28" s="493">
        <f>SUM(I31:I41)</f>
        <v>1548091</v>
      </c>
    </row>
    <row r="29" spans="1:9" ht="18.75" hidden="1">
      <c r="A29" s="174" t="s">
        <v>279</v>
      </c>
      <c r="B29" s="174" t="s">
        <v>124</v>
      </c>
      <c r="C29" s="174" t="s">
        <v>115</v>
      </c>
      <c r="D29" s="293" t="s">
        <v>280</v>
      </c>
      <c r="E29" s="175" t="s">
        <v>256</v>
      </c>
      <c r="F29" s="317"/>
      <c r="G29" s="317"/>
      <c r="H29" s="317"/>
      <c r="I29" s="318"/>
    </row>
    <row r="30" spans="1:9" ht="94.5" hidden="1">
      <c r="A30" s="323">
        <v>1011020</v>
      </c>
      <c r="B30" s="174" t="s">
        <v>188</v>
      </c>
      <c r="C30" s="174" t="s">
        <v>116</v>
      </c>
      <c r="D30" s="293" t="s">
        <v>281</v>
      </c>
      <c r="E30" s="175" t="s">
        <v>256</v>
      </c>
      <c r="F30" s="255"/>
      <c r="G30" s="255"/>
      <c r="H30" s="255"/>
      <c r="I30" s="325"/>
    </row>
    <row r="31" spans="1:9" ht="47.25" hidden="1">
      <c r="A31" s="323">
        <v>1011170</v>
      </c>
      <c r="B31" s="174" t="s">
        <v>189</v>
      </c>
      <c r="C31" s="174" t="s">
        <v>117</v>
      </c>
      <c r="D31" s="324" t="s">
        <v>366</v>
      </c>
      <c r="E31" s="175" t="s">
        <v>256</v>
      </c>
      <c r="F31" s="255"/>
      <c r="G31" s="255"/>
      <c r="H31" s="255"/>
      <c r="I31" s="325"/>
    </row>
    <row r="32" spans="1:9" ht="47.25" hidden="1">
      <c r="A32" s="292" t="s">
        <v>370</v>
      </c>
      <c r="B32" s="292" t="s">
        <v>205</v>
      </c>
      <c r="C32" s="292" t="s">
        <v>119</v>
      </c>
      <c r="D32" s="326" t="s">
        <v>371</v>
      </c>
      <c r="E32" s="175" t="s">
        <v>256</v>
      </c>
      <c r="F32" s="255"/>
      <c r="G32" s="255"/>
      <c r="H32" s="255"/>
      <c r="I32" s="325"/>
    </row>
    <row r="33" spans="1:9" ht="141.75">
      <c r="A33" s="650" t="s">
        <v>138</v>
      </c>
      <c r="B33" s="653" t="s">
        <v>188</v>
      </c>
      <c r="C33" s="653" t="s">
        <v>116</v>
      </c>
      <c r="D33" s="656" t="s">
        <v>281</v>
      </c>
      <c r="E33" s="494" t="s">
        <v>318</v>
      </c>
      <c r="F33" s="254"/>
      <c r="G33" s="254"/>
      <c r="H33" s="254"/>
      <c r="I33" s="254">
        <v>736300</v>
      </c>
    </row>
    <row r="34" spans="1:9" ht="161.25" customHeight="1">
      <c r="A34" s="651"/>
      <c r="B34" s="654"/>
      <c r="C34" s="654"/>
      <c r="D34" s="657"/>
      <c r="E34" s="494" t="s">
        <v>347</v>
      </c>
      <c r="F34" s="254"/>
      <c r="G34" s="254"/>
      <c r="H34" s="254"/>
      <c r="I34" s="254">
        <v>41548</v>
      </c>
    </row>
    <row r="35" spans="1:9" ht="73.5" customHeight="1">
      <c r="A35" s="651"/>
      <c r="B35" s="654"/>
      <c r="C35" s="654"/>
      <c r="D35" s="657"/>
      <c r="E35" s="519" t="s">
        <v>348</v>
      </c>
      <c r="F35" s="254"/>
      <c r="G35" s="254"/>
      <c r="H35" s="254"/>
      <c r="I35" s="254">
        <v>169511</v>
      </c>
    </row>
    <row r="36" spans="1:9" ht="71.25" customHeight="1">
      <c r="A36" s="651"/>
      <c r="B36" s="654"/>
      <c r="C36" s="654"/>
      <c r="D36" s="657"/>
      <c r="E36" s="519" t="s">
        <v>305</v>
      </c>
      <c r="F36" s="254"/>
      <c r="G36" s="254"/>
      <c r="H36" s="254"/>
      <c r="I36" s="254">
        <v>154323</v>
      </c>
    </row>
    <row r="37" spans="1:9" ht="68.25" customHeight="1">
      <c r="A37" s="652"/>
      <c r="B37" s="655"/>
      <c r="C37" s="655"/>
      <c r="D37" s="658"/>
      <c r="E37" s="519" t="s">
        <v>197</v>
      </c>
      <c r="F37" s="254"/>
      <c r="G37" s="254"/>
      <c r="H37" s="254"/>
      <c r="I37" s="254">
        <v>30615</v>
      </c>
    </row>
    <row r="38" spans="1:9" ht="57.75" customHeight="1">
      <c r="A38" s="272" t="s">
        <v>431</v>
      </c>
      <c r="B38" s="272" t="s">
        <v>432</v>
      </c>
      <c r="C38" s="272" t="s">
        <v>561</v>
      </c>
      <c r="D38" s="293" t="s">
        <v>436</v>
      </c>
      <c r="E38" s="444" t="s">
        <v>357</v>
      </c>
      <c r="F38" s="254"/>
      <c r="G38" s="254"/>
      <c r="H38" s="254"/>
      <c r="I38" s="254">
        <v>35000</v>
      </c>
    </row>
    <row r="39" spans="1:9" ht="63" customHeight="1">
      <c r="A39" s="650" t="s">
        <v>469</v>
      </c>
      <c r="B39" s="653" t="s">
        <v>467</v>
      </c>
      <c r="C39" s="653" t="s">
        <v>468</v>
      </c>
      <c r="D39" s="656" t="s">
        <v>336</v>
      </c>
      <c r="E39" s="486" t="s">
        <v>356</v>
      </c>
      <c r="F39" s="254"/>
      <c r="G39" s="254"/>
      <c r="H39" s="254"/>
      <c r="I39" s="254">
        <v>193334</v>
      </c>
    </row>
    <row r="40" spans="1:9" ht="84.75" customHeight="1">
      <c r="A40" s="651"/>
      <c r="B40" s="654"/>
      <c r="C40" s="654"/>
      <c r="D40" s="657"/>
      <c r="E40" s="518" t="s">
        <v>195</v>
      </c>
      <c r="F40" s="254"/>
      <c r="G40" s="254"/>
      <c r="H40" s="254"/>
      <c r="I40" s="254">
        <v>182000</v>
      </c>
    </row>
    <row r="41" spans="1:9" ht="56.25" customHeight="1">
      <c r="A41" s="652"/>
      <c r="B41" s="655"/>
      <c r="C41" s="655"/>
      <c r="D41" s="658"/>
      <c r="E41" s="518" t="s">
        <v>196</v>
      </c>
      <c r="F41" s="254"/>
      <c r="G41" s="254"/>
      <c r="H41" s="254"/>
      <c r="I41" s="254">
        <v>5460</v>
      </c>
    </row>
    <row r="42" spans="1:9" ht="101.25">
      <c r="A42" s="539" t="s">
        <v>277</v>
      </c>
      <c r="B42" s="540"/>
      <c r="C42" s="540"/>
      <c r="D42" s="541" t="s">
        <v>125</v>
      </c>
      <c r="E42" s="542"/>
      <c r="F42" s="508"/>
      <c r="G42" s="508"/>
      <c r="H42" s="508"/>
      <c r="I42" s="509">
        <f>I43</f>
        <v>45000</v>
      </c>
    </row>
    <row r="43" spans="1:9" ht="83.25" customHeight="1" thickBot="1">
      <c r="A43" s="307" t="s">
        <v>278</v>
      </c>
      <c r="B43" s="308"/>
      <c r="C43" s="308"/>
      <c r="D43" s="329" t="s">
        <v>125</v>
      </c>
      <c r="E43" s="336"/>
      <c r="F43" s="330"/>
      <c r="G43" s="330"/>
      <c r="H43" s="330"/>
      <c r="I43" s="331">
        <f>I44+I47</f>
        <v>45000</v>
      </c>
    </row>
    <row r="44" spans="1:9" ht="63">
      <c r="A44" s="292" t="s">
        <v>4</v>
      </c>
      <c r="B44" s="292" t="s">
        <v>133</v>
      </c>
      <c r="C44" s="292" t="s">
        <v>558</v>
      </c>
      <c r="D44" s="412" t="s">
        <v>135</v>
      </c>
      <c r="E44" s="332" t="s">
        <v>256</v>
      </c>
      <c r="F44" s="337"/>
      <c r="G44" s="337"/>
      <c r="H44" s="338"/>
      <c r="I44" s="339">
        <v>12000</v>
      </c>
    </row>
    <row r="45" spans="1:9" ht="75.75" hidden="1" thickBot="1">
      <c r="A45" s="280"/>
      <c r="B45" s="281" t="s">
        <v>226</v>
      </c>
      <c r="C45" s="256"/>
      <c r="D45" s="261" t="s">
        <v>146</v>
      </c>
      <c r="E45" s="257" t="s">
        <v>255</v>
      </c>
      <c r="F45" s="257"/>
      <c r="G45" s="257"/>
      <c r="H45" s="257"/>
      <c r="I45" s="257"/>
    </row>
    <row r="46" spans="1:9" ht="47.25" hidden="1">
      <c r="A46" s="280"/>
      <c r="B46" s="282">
        <v>250324</v>
      </c>
      <c r="C46" s="262" t="s">
        <v>151</v>
      </c>
      <c r="D46" s="263" t="s">
        <v>227</v>
      </c>
      <c r="E46" s="258" t="s">
        <v>228</v>
      </c>
      <c r="F46" s="259"/>
      <c r="G46" s="260"/>
      <c r="H46" s="260"/>
      <c r="I46" s="260"/>
    </row>
    <row r="47" spans="1:9" ht="41.25" customHeight="1">
      <c r="A47" s="496">
        <v>1014030</v>
      </c>
      <c r="B47" s="497" t="s">
        <v>231</v>
      </c>
      <c r="C47" s="497" t="s">
        <v>126</v>
      </c>
      <c r="D47" s="324" t="s">
        <v>54</v>
      </c>
      <c r="E47" s="518" t="s">
        <v>349</v>
      </c>
      <c r="F47" s="254"/>
      <c r="G47" s="254"/>
      <c r="H47" s="254"/>
      <c r="I47" s="254">
        <v>33000</v>
      </c>
    </row>
    <row r="48" spans="1:9" ht="60.75">
      <c r="A48" s="243" t="s">
        <v>5</v>
      </c>
      <c r="B48" s="243"/>
      <c r="C48" s="243"/>
      <c r="D48" s="236" t="s">
        <v>128</v>
      </c>
      <c r="E48" s="495"/>
      <c r="F48" s="517"/>
      <c r="G48" s="517"/>
      <c r="H48" s="517"/>
      <c r="I48" s="517">
        <f>I49</f>
        <v>533000</v>
      </c>
    </row>
    <row r="49" spans="1:9" ht="58.5">
      <c r="A49" s="238" t="s">
        <v>6</v>
      </c>
      <c r="B49" s="238"/>
      <c r="C49" s="238"/>
      <c r="D49" s="251" t="s">
        <v>390</v>
      </c>
      <c r="E49" s="487"/>
      <c r="F49" s="488"/>
      <c r="G49" s="488"/>
      <c r="H49" s="488"/>
      <c r="I49" s="488">
        <f>I50</f>
        <v>533000</v>
      </c>
    </row>
    <row r="50" spans="1:9" ht="63">
      <c r="A50" s="510">
        <v>3717361</v>
      </c>
      <c r="B50" s="496">
        <v>7361</v>
      </c>
      <c r="C50" s="497" t="s">
        <v>468</v>
      </c>
      <c r="D50" s="511" t="s">
        <v>337</v>
      </c>
      <c r="E50" s="512" t="s">
        <v>338</v>
      </c>
      <c r="F50" s="254"/>
      <c r="G50" s="254"/>
      <c r="H50" s="254"/>
      <c r="I50" s="254">
        <v>533000</v>
      </c>
    </row>
    <row r="51" spans="1:9" ht="18.75">
      <c r="A51" s="276"/>
      <c r="B51" s="673" t="s">
        <v>257</v>
      </c>
      <c r="C51" s="673"/>
      <c r="D51" s="673"/>
      <c r="E51" s="673"/>
      <c r="F51" s="340"/>
      <c r="G51" s="341"/>
      <c r="H51" s="341"/>
      <c r="I51" s="342">
        <f>I11+I42+I27+I45+I48</f>
        <v>5620262</v>
      </c>
    </row>
    <row r="52" spans="6:9" ht="12.75">
      <c r="F52" s="173"/>
      <c r="G52" s="173"/>
      <c r="H52" s="173"/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2:9" ht="18.75">
      <c r="B55" s="372" t="s">
        <v>539</v>
      </c>
      <c r="F55" s="173"/>
      <c r="G55" s="173"/>
      <c r="H55" s="373" t="s">
        <v>155</v>
      </c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  <row r="552" spans="6:9" ht="12.75">
      <c r="F552" s="173"/>
      <c r="G552" s="173"/>
      <c r="H552" s="173"/>
      <c r="I552" s="173"/>
    </row>
    <row r="553" spans="6:9" ht="12.75">
      <c r="F553" s="173"/>
      <c r="G553" s="173"/>
      <c r="H553" s="173"/>
      <c r="I553" s="173"/>
    </row>
  </sheetData>
  <sheetProtection/>
  <mergeCells count="28">
    <mergeCell ref="B51:E51"/>
    <mergeCell ref="B5:I6"/>
    <mergeCell ref="I8:I9"/>
    <mergeCell ref="H8:H9"/>
    <mergeCell ref="E8:E9"/>
    <mergeCell ref="G8:G9"/>
    <mergeCell ref="D20:D24"/>
    <mergeCell ref="B18:B19"/>
    <mergeCell ref="C18:C19"/>
    <mergeCell ref="D18:D19"/>
    <mergeCell ref="F1:J1"/>
    <mergeCell ref="C8:C9"/>
    <mergeCell ref="D8:D9"/>
    <mergeCell ref="A20:A25"/>
    <mergeCell ref="B20:B25"/>
    <mergeCell ref="C20:C25"/>
    <mergeCell ref="F8:F9"/>
    <mergeCell ref="A8:A9"/>
    <mergeCell ref="B8:B9"/>
    <mergeCell ref="A18:A19"/>
    <mergeCell ref="A33:A37"/>
    <mergeCell ref="B33:B37"/>
    <mergeCell ref="C33:C37"/>
    <mergeCell ref="D33:D37"/>
    <mergeCell ref="A39:A41"/>
    <mergeCell ref="B39:B41"/>
    <mergeCell ref="C39:C41"/>
    <mergeCell ref="D39:D41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7" r:id="rId1"/>
  <headerFooter alignWithMargins="0">
    <oddFooter>&amp;C&amp;P</oddFooter>
  </headerFooter>
  <rowBreaks count="2" manualBreakCount="2">
    <brk id="21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7" t="s">
        <v>573</v>
      </c>
      <c r="H1" s="677"/>
      <c r="I1" s="677"/>
    </row>
    <row r="2" spans="2:15" ht="75" customHeight="1">
      <c r="B2" s="679" t="s">
        <v>528</v>
      </c>
      <c r="C2" s="680"/>
      <c r="D2" s="680"/>
      <c r="E2" s="680"/>
      <c r="F2" s="680"/>
      <c r="G2" s="680"/>
      <c r="H2" s="680"/>
      <c r="I2" s="680"/>
      <c r="J2" s="680"/>
      <c r="O2" s="179"/>
    </row>
    <row r="3" spans="3:21" ht="16.5" customHeight="1" thickBot="1">
      <c r="C3" s="180"/>
      <c r="D3" s="180"/>
      <c r="E3" s="678"/>
      <c r="F3" s="678"/>
      <c r="G3" s="678"/>
      <c r="H3" s="678"/>
      <c r="I3" s="181" t="s">
        <v>540</v>
      </c>
      <c r="U3" s="287"/>
    </row>
    <row r="4" spans="2:9" ht="92.25" customHeight="1" thickBot="1">
      <c r="B4" s="171" t="s">
        <v>266</v>
      </c>
      <c r="C4" s="171" t="s">
        <v>176</v>
      </c>
      <c r="D4" s="171" t="s">
        <v>244</v>
      </c>
      <c r="E4" s="182" t="s">
        <v>547</v>
      </c>
      <c r="F4" s="183" t="s">
        <v>258</v>
      </c>
      <c r="G4" s="184" t="s">
        <v>391</v>
      </c>
      <c r="H4" s="185" t="s">
        <v>392</v>
      </c>
      <c r="I4" s="186" t="s">
        <v>498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557</v>
      </c>
      <c r="C6" s="302"/>
      <c r="D6" s="302"/>
      <c r="E6" s="303" t="s">
        <v>556</v>
      </c>
      <c r="F6" s="304"/>
      <c r="G6" s="305">
        <f>G7</f>
        <v>6570900</v>
      </c>
      <c r="H6" s="305">
        <f>H7</f>
        <v>263310</v>
      </c>
      <c r="I6" s="348">
        <f>I7</f>
        <v>6834210</v>
      </c>
    </row>
    <row r="7" spans="1:9" s="194" customFormat="1" ht="32.25" customHeight="1" thickBot="1">
      <c r="A7" s="187"/>
      <c r="B7" s="307" t="s">
        <v>267</v>
      </c>
      <c r="C7" s="308"/>
      <c r="D7" s="308"/>
      <c r="E7" s="309" t="s">
        <v>556</v>
      </c>
      <c r="F7" s="310"/>
      <c r="G7" s="311">
        <f>SUM(G8:G19)</f>
        <v>6570900</v>
      </c>
      <c r="H7" s="311">
        <f>SUM(H8:H20)</f>
        <v>263310</v>
      </c>
      <c r="I7" s="349">
        <f>G7+H7</f>
        <v>6834210</v>
      </c>
    </row>
    <row r="8" spans="1:9" s="194" customFormat="1" ht="102.75" customHeight="1">
      <c r="A8" s="187"/>
      <c r="B8" s="267" t="s">
        <v>271</v>
      </c>
      <c r="C8" s="343" t="s">
        <v>264</v>
      </c>
      <c r="D8" s="344" t="s">
        <v>118</v>
      </c>
      <c r="E8" s="345" t="s">
        <v>270</v>
      </c>
      <c r="F8" s="435" t="s">
        <v>185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97</v>
      </c>
      <c r="C9" s="405" t="s">
        <v>151</v>
      </c>
      <c r="D9" s="108" t="s">
        <v>565</v>
      </c>
      <c r="E9" s="240" t="s">
        <v>98</v>
      </c>
      <c r="F9" s="435" t="s">
        <v>287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42</v>
      </c>
      <c r="C10" s="272" t="s">
        <v>43</v>
      </c>
      <c r="D10" s="380">
        <v>1090</v>
      </c>
      <c r="E10" s="241" t="s">
        <v>44</v>
      </c>
      <c r="F10" s="434" t="s">
        <v>288</v>
      </c>
      <c r="G10" s="279">
        <v>458600</v>
      </c>
      <c r="H10" s="266"/>
      <c r="I10" s="279">
        <f>G10+H10</f>
        <v>458600</v>
      </c>
    </row>
    <row r="11" spans="1:9" s="194" customFormat="1" ht="56.25" customHeight="1" hidden="1">
      <c r="A11" s="187"/>
      <c r="B11" s="267"/>
      <c r="C11" s="264"/>
      <c r="D11" s="265"/>
      <c r="E11" s="195" t="s">
        <v>382</v>
      </c>
      <c r="F11" s="288" t="s">
        <v>383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65</v>
      </c>
      <c r="C12" s="272" t="s">
        <v>463</v>
      </c>
      <c r="D12" s="272" t="s">
        <v>559</v>
      </c>
      <c r="E12" s="118" t="s">
        <v>66</v>
      </c>
      <c r="F12" s="434" t="s">
        <v>250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65</v>
      </c>
      <c r="C13" s="272" t="s">
        <v>463</v>
      </c>
      <c r="D13" s="272" t="s">
        <v>559</v>
      </c>
      <c r="E13" s="118" t="s">
        <v>66</v>
      </c>
      <c r="F13" s="434" t="s">
        <v>251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99</v>
      </c>
      <c r="C14" s="272" t="s">
        <v>100</v>
      </c>
      <c r="D14" s="272" t="s">
        <v>561</v>
      </c>
      <c r="E14" s="118" t="s">
        <v>101</v>
      </c>
      <c r="F14" s="288" t="s">
        <v>175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73</v>
      </c>
      <c r="C15" s="399" t="s">
        <v>74</v>
      </c>
      <c r="D15" s="399" t="s">
        <v>273</v>
      </c>
      <c r="E15" s="400" t="s">
        <v>274</v>
      </c>
      <c r="F15" s="438" t="s">
        <v>177</v>
      </c>
      <c r="G15" s="270">
        <v>295300</v>
      </c>
      <c r="H15" s="233"/>
      <c r="I15" s="277">
        <f t="shared" si="0"/>
        <v>295300</v>
      </c>
    </row>
    <row r="16" spans="1:9" s="194" customFormat="1" ht="74.25" customHeight="1">
      <c r="A16" s="187"/>
      <c r="B16" s="401" t="s">
        <v>437</v>
      </c>
      <c r="C16" s="269" t="s">
        <v>438</v>
      </c>
      <c r="D16" s="402" t="s">
        <v>562</v>
      </c>
      <c r="E16" s="118" t="s">
        <v>439</v>
      </c>
      <c r="F16" s="438" t="s">
        <v>289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 hidden="1">
      <c r="A17" s="187"/>
      <c r="B17" s="401" t="s">
        <v>77</v>
      </c>
      <c r="C17" s="269" t="s">
        <v>78</v>
      </c>
      <c r="D17" s="402" t="s">
        <v>563</v>
      </c>
      <c r="E17" s="118" t="s">
        <v>275</v>
      </c>
      <c r="F17" s="434" t="s">
        <v>169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82</v>
      </c>
      <c r="C18" s="108" t="s">
        <v>83</v>
      </c>
      <c r="D18" s="108" t="s">
        <v>564</v>
      </c>
      <c r="E18" s="404" t="s">
        <v>84</v>
      </c>
      <c r="F18" s="434" t="s">
        <v>351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104</v>
      </c>
      <c r="C19" s="108" t="s">
        <v>105</v>
      </c>
      <c r="D19" s="108" t="s">
        <v>276</v>
      </c>
      <c r="E19" s="240" t="s">
        <v>106</v>
      </c>
      <c r="F19" s="434" t="s">
        <v>290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97</v>
      </c>
      <c r="C20" s="474" t="s">
        <v>151</v>
      </c>
      <c r="D20" s="474" t="s">
        <v>565</v>
      </c>
      <c r="E20" s="475" t="s">
        <v>98</v>
      </c>
      <c r="F20" s="434" t="s">
        <v>546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295</v>
      </c>
      <c r="C21" s="272" t="s">
        <v>296</v>
      </c>
      <c r="D21" s="272" t="s">
        <v>297</v>
      </c>
      <c r="E21" s="118" t="s">
        <v>298</v>
      </c>
      <c r="F21" s="435" t="s">
        <v>304</v>
      </c>
      <c r="G21" s="524"/>
      <c r="H21" s="346">
        <v>194080</v>
      </c>
      <c r="I21" s="279">
        <f t="shared" si="0"/>
        <v>194080</v>
      </c>
    </row>
    <row r="22" spans="2:9" s="198" customFormat="1" ht="89.25" customHeight="1">
      <c r="B22" s="333" t="s">
        <v>129</v>
      </c>
      <c r="C22" s="352"/>
      <c r="D22" s="352"/>
      <c r="E22" s="353" t="s">
        <v>114</v>
      </c>
      <c r="F22" s="499"/>
      <c r="G22" s="500">
        <f>G23</f>
        <v>1783700</v>
      </c>
      <c r="H22" s="500">
        <f>H28+H30+H24+H26+H27</f>
        <v>0</v>
      </c>
      <c r="I22" s="501">
        <f t="shared" si="0"/>
        <v>1783700</v>
      </c>
    </row>
    <row r="23" spans="1:9" ht="41.25" thickBot="1">
      <c r="A23" s="178"/>
      <c r="B23" s="307" t="s">
        <v>130</v>
      </c>
      <c r="C23" s="355"/>
      <c r="D23" s="355"/>
      <c r="E23" s="356" t="s">
        <v>114</v>
      </c>
      <c r="F23" s="357"/>
      <c r="G23" s="311">
        <f>SUM(G24:G30)</f>
        <v>1783700</v>
      </c>
      <c r="H23" s="311"/>
      <c r="I23" s="349">
        <f t="shared" si="0"/>
        <v>1783700</v>
      </c>
    </row>
    <row r="24" spans="2:9" s="199" customFormat="1" ht="117" customHeight="1">
      <c r="B24" s="272" t="s">
        <v>138</v>
      </c>
      <c r="C24" s="272" t="s">
        <v>188</v>
      </c>
      <c r="D24" s="272" t="s">
        <v>116</v>
      </c>
      <c r="E24" s="118" t="s">
        <v>281</v>
      </c>
      <c r="F24" s="439" t="s">
        <v>285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136</v>
      </c>
      <c r="C25" s="272" t="s">
        <v>124</v>
      </c>
      <c r="D25" s="272" t="s">
        <v>115</v>
      </c>
      <c r="E25" s="118" t="s">
        <v>137</v>
      </c>
      <c r="F25" s="440" t="s">
        <v>163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138</v>
      </c>
      <c r="C26" s="272" t="s">
        <v>188</v>
      </c>
      <c r="D26" s="273" t="s">
        <v>116</v>
      </c>
      <c r="E26" s="196" t="s">
        <v>182</v>
      </c>
      <c r="F26" s="440" t="s">
        <v>163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138</v>
      </c>
      <c r="C27" s="272" t="s">
        <v>188</v>
      </c>
      <c r="D27" s="252" t="s">
        <v>116</v>
      </c>
      <c r="E27" s="289" t="s">
        <v>182</v>
      </c>
      <c r="F27" s="441" t="s">
        <v>184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568</v>
      </c>
      <c r="C28" s="272" t="s">
        <v>569</v>
      </c>
      <c r="D28" s="272" t="s">
        <v>118</v>
      </c>
      <c r="E28" s="382" t="s">
        <v>570</v>
      </c>
      <c r="F28" s="442" t="s">
        <v>183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571</v>
      </c>
      <c r="C29" s="383" t="s">
        <v>201</v>
      </c>
      <c r="D29" s="383" t="s">
        <v>118</v>
      </c>
      <c r="E29" s="384" t="s">
        <v>367</v>
      </c>
      <c r="F29" s="441" t="s">
        <v>184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62</v>
      </c>
      <c r="C30" s="272" t="s">
        <v>204</v>
      </c>
      <c r="D30" s="272" t="s">
        <v>119</v>
      </c>
      <c r="E30" s="241" t="s">
        <v>369</v>
      </c>
      <c r="F30" s="443" t="s">
        <v>291</v>
      </c>
      <c r="G30" s="358">
        <v>107000</v>
      </c>
      <c r="H30" s="359"/>
      <c r="I30" s="360">
        <f>G30+H30</f>
        <v>107000</v>
      </c>
    </row>
    <row r="31" spans="1:9" ht="70.5" customHeight="1">
      <c r="A31" s="178"/>
      <c r="B31" s="327" t="s">
        <v>1</v>
      </c>
      <c r="C31" s="328"/>
      <c r="D31" s="328"/>
      <c r="E31" s="303" t="s">
        <v>120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</v>
      </c>
      <c r="C32" s="308"/>
      <c r="D32" s="308"/>
      <c r="E32" s="329" t="s">
        <v>120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3</v>
      </c>
      <c r="C33" s="108" t="s">
        <v>133</v>
      </c>
      <c r="D33" s="108" t="s">
        <v>558</v>
      </c>
      <c r="E33" s="240" t="s">
        <v>135</v>
      </c>
      <c r="F33" s="435" t="s">
        <v>250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21</v>
      </c>
      <c r="C34" s="111" t="s">
        <v>22</v>
      </c>
      <c r="D34" s="111" t="s">
        <v>121</v>
      </c>
      <c r="E34" s="118" t="s">
        <v>23</v>
      </c>
      <c r="F34" s="419" t="s">
        <v>292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24</v>
      </c>
      <c r="C35" s="111" t="s">
        <v>25</v>
      </c>
      <c r="D35" s="111" t="s">
        <v>122</v>
      </c>
      <c r="E35" s="118" t="s">
        <v>17</v>
      </c>
      <c r="F35" s="431"/>
      <c r="G35" s="421"/>
      <c r="H35" s="421"/>
      <c r="I35" s="279"/>
    </row>
    <row r="36" spans="2:9" s="202" customFormat="1" ht="84" customHeight="1">
      <c r="B36" s="387" t="s">
        <v>37</v>
      </c>
      <c r="C36" s="275" t="s">
        <v>223</v>
      </c>
      <c r="D36" s="275" t="s">
        <v>122</v>
      </c>
      <c r="E36" s="242" t="s">
        <v>388</v>
      </c>
      <c r="F36" s="434" t="s">
        <v>293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46</v>
      </c>
      <c r="C37" s="272" t="s">
        <v>202</v>
      </c>
      <c r="D37" s="388" t="s">
        <v>259</v>
      </c>
      <c r="E37" s="118" t="s">
        <v>45</v>
      </c>
      <c r="F37" s="435" t="s">
        <v>294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48</v>
      </c>
      <c r="C38" s="108" t="s">
        <v>43</v>
      </c>
      <c r="D38" s="108" t="s">
        <v>262</v>
      </c>
      <c r="E38" s="240" t="s">
        <v>44</v>
      </c>
      <c r="F38" s="437" t="s">
        <v>306</v>
      </c>
      <c r="G38" s="274">
        <v>95100</v>
      </c>
      <c r="H38" s="201"/>
      <c r="I38" s="278">
        <f t="shared" si="0"/>
        <v>95100</v>
      </c>
    </row>
    <row r="39" spans="2:9" s="202" customFormat="1" ht="74.25" customHeight="1">
      <c r="B39" s="108" t="s">
        <v>48</v>
      </c>
      <c r="C39" s="108" t="s">
        <v>43</v>
      </c>
      <c r="D39" s="108" t="s">
        <v>262</v>
      </c>
      <c r="E39" s="240" t="s">
        <v>44</v>
      </c>
      <c r="F39" s="434" t="s">
        <v>307</v>
      </c>
      <c r="G39" s="268">
        <v>67000</v>
      </c>
      <c r="H39" s="197"/>
      <c r="I39" s="278">
        <f t="shared" si="0"/>
        <v>67000</v>
      </c>
    </row>
    <row r="40" spans="1:9" ht="124.5" customHeight="1">
      <c r="A40" s="178"/>
      <c r="B40" s="108" t="s">
        <v>48</v>
      </c>
      <c r="C40" s="108" t="s">
        <v>43</v>
      </c>
      <c r="D40" s="108" t="s">
        <v>262</v>
      </c>
      <c r="E40" s="240" t="s">
        <v>44</v>
      </c>
      <c r="F40" s="436" t="s">
        <v>308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48</v>
      </c>
      <c r="C41" s="108" t="s">
        <v>43</v>
      </c>
      <c r="D41" s="108" t="s">
        <v>262</v>
      </c>
      <c r="E41" s="240" t="s">
        <v>44</v>
      </c>
      <c r="F41" s="436" t="s">
        <v>309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48</v>
      </c>
      <c r="C42" s="108" t="s">
        <v>43</v>
      </c>
      <c r="D42" s="108" t="s">
        <v>262</v>
      </c>
      <c r="E42" s="240" t="s">
        <v>44</v>
      </c>
      <c r="F42" s="433" t="s">
        <v>310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48</v>
      </c>
      <c r="C43" s="108" t="s">
        <v>43</v>
      </c>
      <c r="D43" s="108" t="s">
        <v>262</v>
      </c>
      <c r="E43" s="240" t="s">
        <v>44</v>
      </c>
      <c r="F43" s="433" t="s">
        <v>311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277</v>
      </c>
      <c r="C44" s="334"/>
      <c r="D44" s="334"/>
      <c r="E44" s="303" t="s">
        <v>125</v>
      </c>
      <c r="F44" s="335"/>
      <c r="G44" s="362">
        <f>G45</f>
        <v>358500</v>
      </c>
      <c r="H44" s="362">
        <f>H46+H47</f>
        <v>0</v>
      </c>
      <c r="I44" s="363">
        <f t="shared" si="0"/>
        <v>358500</v>
      </c>
    </row>
    <row r="45" spans="1:9" ht="78.75" thickBot="1">
      <c r="A45" s="178"/>
      <c r="B45" s="307" t="s">
        <v>278</v>
      </c>
      <c r="C45" s="308"/>
      <c r="D45" s="308"/>
      <c r="E45" s="329" t="s">
        <v>125</v>
      </c>
      <c r="F45" s="336"/>
      <c r="G45" s="364">
        <f>G46+G47+G51</f>
        <v>358500</v>
      </c>
      <c r="H45" s="364"/>
      <c r="I45" s="365">
        <f t="shared" si="0"/>
        <v>358500</v>
      </c>
    </row>
    <row r="46" spans="1:9" ht="75">
      <c r="A46" s="178"/>
      <c r="B46" s="391">
        <v>1014082</v>
      </c>
      <c r="C46" s="272" t="s">
        <v>58</v>
      </c>
      <c r="D46" s="272" t="s">
        <v>389</v>
      </c>
      <c r="E46" s="430" t="s">
        <v>60</v>
      </c>
      <c r="F46" s="432" t="s">
        <v>384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58</v>
      </c>
      <c r="D47" s="272" t="s">
        <v>389</v>
      </c>
      <c r="E47" s="430" t="s">
        <v>60</v>
      </c>
      <c r="F47" s="467" t="s">
        <v>312</v>
      </c>
      <c r="G47" s="421">
        <v>246000</v>
      </c>
      <c r="H47" s="421"/>
      <c r="I47" s="279">
        <f t="shared" si="0"/>
        <v>246000</v>
      </c>
    </row>
    <row r="48" spans="1:9" ht="60.75" hidden="1">
      <c r="A48" s="178"/>
      <c r="B48" s="333" t="s">
        <v>385</v>
      </c>
      <c r="C48" s="334"/>
      <c r="D48" s="334"/>
      <c r="E48" s="303" t="s">
        <v>146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386</v>
      </c>
      <c r="C49" s="424"/>
      <c r="D49" s="424"/>
      <c r="E49" s="425" t="s">
        <v>146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58</v>
      </c>
      <c r="D51" s="272" t="s">
        <v>389</v>
      </c>
      <c r="E51" s="430" t="s">
        <v>60</v>
      </c>
      <c r="F51" s="467" t="s">
        <v>299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5</v>
      </c>
      <c r="C52" s="468"/>
      <c r="D52" s="468"/>
      <c r="E52" s="470" t="s">
        <v>146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6</v>
      </c>
      <c r="C53" s="468"/>
      <c r="D53" s="468"/>
      <c r="E53" s="470" t="s">
        <v>146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544</v>
      </c>
      <c r="C54" s="465" t="s">
        <v>543</v>
      </c>
      <c r="D54" s="465" t="s">
        <v>151</v>
      </c>
      <c r="E54" s="466" t="s">
        <v>545</v>
      </c>
      <c r="F54" s="467" t="s">
        <v>541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544</v>
      </c>
      <c r="C55" s="465" t="s">
        <v>543</v>
      </c>
      <c r="D55" s="465" t="s">
        <v>151</v>
      </c>
      <c r="E55" s="466" t="s">
        <v>545</v>
      </c>
      <c r="F55" s="467" t="s">
        <v>542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544</v>
      </c>
      <c r="C56" s="465" t="s">
        <v>543</v>
      </c>
      <c r="D56" s="465" t="s">
        <v>151</v>
      </c>
      <c r="E56" s="466" t="s">
        <v>545</v>
      </c>
      <c r="F56" s="467" t="s">
        <v>300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544</v>
      </c>
      <c r="C57" s="465" t="s">
        <v>543</v>
      </c>
      <c r="D57" s="465" t="s">
        <v>151</v>
      </c>
      <c r="E57" s="466" t="s">
        <v>545</v>
      </c>
      <c r="F57" s="467" t="s">
        <v>301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152</v>
      </c>
      <c r="F58" s="462"/>
      <c r="G58" s="463">
        <f>G6+G22+G31+G44+G52</f>
        <v>9538100</v>
      </c>
      <c r="H58" s="463">
        <f>H6+H22+H31+H44</f>
        <v>263310</v>
      </c>
      <c r="I58" s="464">
        <f t="shared" si="0"/>
        <v>9801410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539</v>
      </c>
      <c r="F60" s="177"/>
      <c r="G60" s="208"/>
      <c r="H60" s="429" t="s">
        <v>387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2018-12-05T10:45:48Z</cp:lastPrinted>
  <dcterms:created xsi:type="dcterms:W3CDTF">2004-10-20T08:35:41Z</dcterms:created>
  <dcterms:modified xsi:type="dcterms:W3CDTF">2018-12-05T10:56:14Z</dcterms:modified>
  <cp:category/>
  <cp:version/>
  <cp:contentType/>
  <cp:contentStatus/>
</cp:coreProperties>
</file>